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fileSharing readOnlyRecommended="1"/>
  <workbookPr showInkAnnotation="0" hidePivotFieldList="1"/>
  <mc:AlternateContent xmlns:mc="http://schemas.openxmlformats.org/markup-compatibility/2006">
    <mc:Choice Requires="x15">
      <x15ac:absPath xmlns:x15ac="http://schemas.microsoft.com/office/spreadsheetml/2010/11/ac" url="C:\Users\Emily.SVP-L01\Desktop\"/>
    </mc:Choice>
  </mc:AlternateContent>
  <xr:revisionPtr revIDLastSave="0" documentId="13_ncr:1_{CDF64E54-7753-432E-9765-508392E7BAF3}" xr6:coauthVersionLast="45" xr6:coauthVersionMax="45" xr10:uidLastSave="{00000000-0000-0000-0000-000000000000}"/>
  <bookViews>
    <workbookView xWindow="-110" yWindow="-110" windowWidth="19420" windowHeight="10420" tabRatio="612" activeTab="1" xr2:uid="{00000000-000D-0000-FFFF-FFFF00000000}"/>
  </bookViews>
  <sheets>
    <sheet name="Cover Letter" sheetId="20" r:id="rId1"/>
    <sheet name="YE 2018" sheetId="18" r:id="rId2"/>
    <sheet name="Quick Links" sheetId="21" r:id="rId3"/>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8" l="1"/>
  <c r="E19" i="18"/>
  <c r="D20" i="18"/>
  <c r="D19" i="18"/>
  <c r="E17" i="18"/>
  <c r="E16" i="18"/>
  <c r="D16" i="18"/>
  <c r="D17" i="18"/>
  <c r="D12" i="18"/>
  <c r="E12" i="18"/>
  <c r="E11" i="18"/>
  <c r="D11" i="18"/>
  <c r="D119" i="18" l="1"/>
  <c r="E119" i="18"/>
  <c r="D117" i="18"/>
  <c r="D116" i="18"/>
  <c r="E106" i="18"/>
  <c r="E107" i="18"/>
  <c r="E108" i="18"/>
  <c r="E109" i="18"/>
  <c r="E111" i="18"/>
  <c r="E112" i="18"/>
  <c r="E114" i="18"/>
  <c r="E116" i="18"/>
  <c r="E117" i="18"/>
  <c r="E105" i="18"/>
  <c r="E99" i="18"/>
  <c r="E101" i="18"/>
  <c r="E102" i="18"/>
  <c r="E94" i="18"/>
  <c r="D94" i="18"/>
  <c r="E92" i="18"/>
  <c r="E44" i="18"/>
  <c r="E45" i="18"/>
  <c r="D42" i="18"/>
  <c r="E42" i="18"/>
  <c r="D43" i="18"/>
  <c r="E43" i="18"/>
  <c r="E41" i="18"/>
  <c r="D41" i="18"/>
  <c r="D39" i="18"/>
  <c r="D21" i="18"/>
  <c r="D23" i="18"/>
  <c r="D24" i="18"/>
  <c r="D25" i="18"/>
  <c r="D26" i="18"/>
  <c r="D29" i="18"/>
  <c r="D30" i="18"/>
  <c r="D31" i="18"/>
  <c r="D34" i="18"/>
  <c r="D35" i="18"/>
  <c r="D36" i="18"/>
  <c r="D37" i="18"/>
  <c r="E21" i="18"/>
  <c r="E23" i="18"/>
  <c r="E24" i="18"/>
  <c r="E25" i="18"/>
  <c r="E26" i="18"/>
  <c r="E29" i="18"/>
  <c r="E30" i="18"/>
  <c r="E31" i="18"/>
  <c r="E34" i="18"/>
  <c r="E35" i="18"/>
  <c r="E36" i="18"/>
  <c r="E37" i="18"/>
  <c r="E39" i="18"/>
  <c r="E91" i="18"/>
  <c r="C34" i="18"/>
  <c r="AC120" i="18" l="1"/>
  <c r="D120" i="18" l="1"/>
  <c r="E120" i="18"/>
  <c r="C120" i="18"/>
  <c r="C119" i="18"/>
  <c r="J100" i="18" l="1"/>
  <c r="E100" i="18" s="1"/>
  <c r="J98" i="18"/>
  <c r="E98" i="18" s="1"/>
  <c r="J97" i="18"/>
  <c r="E97" i="18" s="1"/>
  <c r="J96" i="18"/>
  <c r="E96" i="18" s="1"/>
  <c r="J95" i="18"/>
  <c r="E95" i="18" s="1"/>
  <c r="C12" i="18"/>
  <c r="AJ113" i="18" l="1"/>
  <c r="AI113" i="18"/>
  <c r="AH113" i="18"/>
  <c r="AG113" i="18"/>
  <c r="AF113" i="18"/>
  <c r="AE113" i="18"/>
  <c r="AD113" i="18"/>
  <c r="AC113" i="18"/>
  <c r="AB113" i="18"/>
  <c r="AA113" i="18"/>
  <c r="Z113" i="18"/>
  <c r="Y113" i="18"/>
  <c r="X113" i="18"/>
  <c r="W113" i="18"/>
  <c r="V113" i="18"/>
  <c r="U113" i="18"/>
  <c r="T113" i="18"/>
  <c r="S113" i="18"/>
  <c r="R113" i="18"/>
  <c r="Q113" i="18"/>
  <c r="P113" i="18"/>
  <c r="O113" i="18"/>
  <c r="N113" i="18"/>
  <c r="M113" i="18"/>
  <c r="L113" i="18"/>
  <c r="K113" i="18"/>
  <c r="J113" i="18"/>
  <c r="I113" i="18"/>
  <c r="H113" i="18"/>
  <c r="G113" i="18"/>
  <c r="F113" i="18"/>
  <c r="J110" i="18"/>
  <c r="K110" i="18"/>
  <c r="AK113" i="18"/>
  <c r="G110" i="18"/>
  <c r="H110" i="18"/>
  <c r="I110" i="18"/>
  <c r="L110" i="18"/>
  <c r="M110" i="18"/>
  <c r="N110" i="18"/>
  <c r="O110" i="18"/>
  <c r="P110" i="18"/>
  <c r="Q110" i="18"/>
  <c r="R110" i="18"/>
  <c r="S110" i="18"/>
  <c r="T110" i="18"/>
  <c r="U110" i="18"/>
  <c r="V110" i="18"/>
  <c r="W110" i="18"/>
  <c r="X110" i="18"/>
  <c r="Y110" i="18"/>
  <c r="Z110" i="18"/>
  <c r="AA110" i="18"/>
  <c r="AB110" i="18"/>
  <c r="AC110" i="18"/>
  <c r="AD110" i="18"/>
  <c r="AE110" i="18"/>
  <c r="AF110" i="18"/>
  <c r="AG110" i="18"/>
  <c r="AH110" i="18"/>
  <c r="AJ110" i="18"/>
  <c r="AJ115" i="18" s="1"/>
  <c r="AK110" i="18"/>
  <c r="F110" i="18"/>
  <c r="D105" i="18"/>
  <c r="D109" i="18"/>
  <c r="D106" i="18"/>
  <c r="D107" i="18"/>
  <c r="D108" i="18"/>
  <c r="D111" i="18"/>
  <c r="D112" i="18"/>
  <c r="D114" i="18"/>
  <c r="D98" i="18"/>
  <c r="D95" i="18"/>
  <c r="D96" i="18"/>
  <c r="D97" i="18"/>
  <c r="D99" i="18"/>
  <c r="D100" i="18"/>
  <c r="D101" i="18"/>
  <c r="D102" i="18"/>
  <c r="D92" i="18"/>
  <c r="D91" i="18"/>
  <c r="D86" i="18"/>
  <c r="D45" i="18"/>
  <c r="D44" i="18"/>
  <c r="E8" i="18"/>
  <c r="D8" i="18"/>
  <c r="AG115" i="18" l="1"/>
  <c r="Y115" i="18"/>
  <c r="AC115" i="18"/>
  <c r="E113" i="18"/>
  <c r="E110" i="18"/>
  <c r="V115" i="18"/>
  <c r="N115" i="18"/>
  <c r="J115" i="18"/>
  <c r="H115" i="18"/>
  <c r="AA115" i="18"/>
  <c r="W115" i="18"/>
  <c r="T115" i="18"/>
  <c r="P115" i="18"/>
  <c r="L115" i="18"/>
  <c r="AF115" i="18"/>
  <c r="X115" i="18"/>
  <c r="M115" i="18"/>
  <c r="AB115" i="18"/>
  <c r="U115" i="18"/>
  <c r="Q115" i="18"/>
  <c r="AK115" i="18"/>
  <c r="AH115" i="18"/>
  <c r="AD115" i="18"/>
  <c r="Z115" i="18"/>
  <c r="S115" i="18"/>
  <c r="O115" i="18"/>
  <c r="I115" i="18"/>
  <c r="K115" i="18"/>
  <c r="L103" i="18"/>
  <c r="R103" i="18"/>
  <c r="AI103" i="18"/>
  <c r="AH103" i="18"/>
  <c r="C92" i="18"/>
  <c r="C91" i="18"/>
  <c r="C86" i="18"/>
  <c r="C78" i="18"/>
  <c r="C79" i="18"/>
  <c r="C80" i="18"/>
  <c r="C81" i="18"/>
  <c r="C82" i="18"/>
  <c r="C83" i="18"/>
  <c r="C84" i="18"/>
  <c r="C62" i="18"/>
  <c r="C63" i="18"/>
  <c r="C64" i="18"/>
  <c r="C65" i="18"/>
  <c r="C66" i="18"/>
  <c r="C67" i="18"/>
  <c r="C68" i="18"/>
  <c r="C69" i="18"/>
  <c r="C70" i="18"/>
  <c r="C71" i="18"/>
  <c r="C72" i="18"/>
  <c r="C73" i="18"/>
  <c r="C74" i="18"/>
  <c r="C75" i="18"/>
  <c r="C76" i="18"/>
  <c r="C77" i="18"/>
  <c r="C61" i="18"/>
  <c r="C59" i="18"/>
  <c r="C49" i="18"/>
  <c r="C50" i="18"/>
  <c r="C51" i="18"/>
  <c r="C52" i="18"/>
  <c r="C53" i="18"/>
  <c r="C54" i="18"/>
  <c r="C55" i="18"/>
  <c r="C56" i="18"/>
  <c r="C57" i="18"/>
  <c r="C58" i="18"/>
  <c r="C48" i="18"/>
  <c r="AC46" i="18"/>
  <c r="E46" i="18" s="1"/>
  <c r="C45" i="18"/>
  <c r="C44" i="18"/>
  <c r="C43" i="18"/>
  <c r="C42" i="18"/>
  <c r="C41" i="18"/>
  <c r="C37" i="18"/>
  <c r="C36" i="18"/>
  <c r="C35" i="18"/>
  <c r="C31" i="18"/>
  <c r="C24" i="18"/>
  <c r="C23" i="18"/>
  <c r="C20" i="18"/>
  <c r="C19" i="18"/>
  <c r="C17" i="18"/>
  <c r="C16" i="18"/>
  <c r="C11" i="18"/>
  <c r="B28" i="18"/>
  <c r="B88" i="18"/>
  <c r="B13" i="18"/>
  <c r="B5" i="18"/>
  <c r="E103" i="18" l="1"/>
  <c r="C46" i="18"/>
  <c r="D46" i="18"/>
  <c r="D10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SVP</author>
    <author>Emily Reitman</author>
  </authors>
  <commentList>
    <comment ref="O11" authorId="0" shapeId="0" xr:uid="{00000000-0006-0000-0D00-000003000000}">
      <text>
        <r>
          <rPr>
            <b/>
            <sz val="9"/>
            <color indexed="81"/>
            <rFont val="Tahoma"/>
            <family val="2"/>
          </rPr>
          <t>SVP:</t>
        </r>
        <r>
          <rPr>
            <sz val="9"/>
            <color indexed="81"/>
            <rFont val="Tahoma"/>
            <family val="2"/>
          </rPr>
          <t xml:space="preserve">
As of 8-7-19:  </t>
        </r>
      </text>
    </comment>
    <comment ref="X11" authorId="0" shapeId="0" xr:uid="{00000000-0006-0000-0D00-000004000000}">
      <text>
        <r>
          <rPr>
            <b/>
            <sz val="9"/>
            <color indexed="81"/>
            <rFont val="Tahoma"/>
            <family val="2"/>
          </rPr>
          <t>SVP:</t>
        </r>
        <r>
          <rPr>
            <sz val="9"/>
            <color indexed="81"/>
            <rFont val="Tahoma"/>
            <family val="2"/>
          </rPr>
          <t xml:space="preserve">
(Does NOT include Encore Fellows)</t>
        </r>
      </text>
    </comment>
    <comment ref="G12" authorId="0" shapeId="0" xr:uid="{00000000-0006-0000-0D00-000005000000}">
      <text>
        <r>
          <rPr>
            <b/>
            <sz val="9"/>
            <color indexed="81"/>
            <rFont val="Tahoma"/>
            <family val="2"/>
          </rPr>
          <t>SVP:</t>
        </r>
        <r>
          <rPr>
            <sz val="9"/>
            <color indexed="81"/>
            <rFont val="Tahoma"/>
            <family val="2"/>
          </rPr>
          <t xml:space="preserve">
* this includes our corporate partners, who are not counted in the partner units, but who make up about 25% of our partnership</t>
        </r>
      </text>
    </comment>
    <comment ref="N12" authorId="0" shapeId="0" xr:uid="{00000000-0006-0000-0D00-000006000000}">
      <text>
        <r>
          <rPr>
            <b/>
            <sz val="9"/>
            <color indexed="81"/>
            <rFont val="Tahoma"/>
            <family val="2"/>
          </rPr>
          <t>SVP:</t>
        </r>
        <r>
          <rPr>
            <sz val="9"/>
            <color indexed="81"/>
            <rFont val="Tahoma"/>
            <family val="2"/>
          </rPr>
          <t xml:space="preserve">
84 today, 85 as of 12/31/2018</t>
        </r>
      </text>
    </comment>
    <comment ref="O12" authorId="0" shapeId="0" xr:uid="{00000000-0006-0000-0D00-000007000000}">
      <text>
        <r>
          <rPr>
            <b/>
            <sz val="9"/>
            <color indexed="81"/>
            <rFont val="Tahoma"/>
            <family val="2"/>
          </rPr>
          <t>SVP:</t>
        </r>
        <r>
          <rPr>
            <sz val="9"/>
            <color indexed="81"/>
            <rFont val="Tahoma"/>
            <family val="2"/>
          </rPr>
          <t xml:space="preserve">
As of 8-7-19:  </t>
        </r>
      </text>
    </comment>
    <comment ref="X12" authorId="0" shapeId="0" xr:uid="{00000000-0006-0000-0D00-000008000000}">
      <text>
        <r>
          <rPr>
            <b/>
            <sz val="9"/>
            <color indexed="81"/>
            <rFont val="Tahoma"/>
            <family val="2"/>
          </rPr>
          <t>SVP:</t>
        </r>
        <r>
          <rPr>
            <sz val="9"/>
            <color indexed="81"/>
            <rFont val="Tahoma"/>
            <family val="2"/>
          </rPr>
          <t xml:space="preserve">
(Does NOT include Encore Fellows)</t>
        </r>
      </text>
    </comment>
    <comment ref="AF12" authorId="0" shapeId="0" xr:uid="{00000000-0006-0000-0D00-000009000000}">
      <text>
        <r>
          <rPr>
            <b/>
            <sz val="9"/>
            <color indexed="81"/>
            <rFont val="Tahoma"/>
            <family val="2"/>
          </rPr>
          <t>SVP:SV2 only tracks partner units, not individuals</t>
        </r>
      </text>
    </comment>
    <comment ref="Q16" authorId="0" shapeId="0" xr:uid="{00000000-0006-0000-0D00-00000A000000}">
      <text>
        <r>
          <rPr>
            <b/>
            <sz val="9"/>
            <color indexed="81"/>
            <rFont val="Tahoma"/>
            <family val="2"/>
          </rPr>
          <t>SVP:</t>
        </r>
        <r>
          <rPr>
            <sz val="9"/>
            <color indexed="81"/>
            <rFont val="Tahoma"/>
            <family val="2"/>
          </rPr>
          <t xml:space="preserve">
Less than 10</t>
        </r>
      </text>
    </comment>
    <comment ref="X16" authorId="0" shapeId="0" xr:uid="{00000000-0006-0000-0D00-00000B000000}">
      <text>
        <r>
          <rPr>
            <b/>
            <sz val="9"/>
            <color indexed="81"/>
            <rFont val="Tahoma"/>
            <family val="2"/>
          </rPr>
          <t>SVP:</t>
        </r>
        <r>
          <rPr>
            <sz val="9"/>
            <color indexed="81"/>
            <rFont val="Tahoma"/>
            <family val="2"/>
          </rPr>
          <t xml:space="preserve">
 (not including Encore Fellows)</t>
        </r>
      </text>
    </comment>
    <comment ref="X17" authorId="0" shapeId="0" xr:uid="{00000000-0006-0000-0D00-00000C000000}">
      <text>
        <r>
          <rPr>
            <b/>
            <sz val="9"/>
            <color indexed="81"/>
            <rFont val="Tahoma"/>
            <family val="2"/>
          </rPr>
          <t>SVP:</t>
        </r>
        <r>
          <rPr>
            <sz val="9"/>
            <color indexed="81"/>
            <rFont val="Tahoma"/>
            <family val="2"/>
          </rPr>
          <t xml:space="preserve">
 (not including Encore Fellows)</t>
        </r>
      </text>
    </comment>
    <comment ref="AF17" authorId="0" shapeId="0" xr:uid="{00000000-0006-0000-0D00-00000D000000}">
      <text>
        <r>
          <rPr>
            <b/>
            <sz val="9"/>
            <color indexed="81"/>
            <rFont val="Tahoma"/>
            <family val="2"/>
          </rPr>
          <t>SVP:</t>
        </r>
        <r>
          <rPr>
            <sz val="9"/>
            <color indexed="81"/>
            <rFont val="Tahoma"/>
            <family val="2"/>
          </rPr>
          <t xml:space="preserve">
SVP:SV2 only tracks partner units, not individuals</t>
        </r>
      </text>
    </comment>
    <comment ref="J19" authorId="0" shapeId="0" xr:uid="{00000000-0006-0000-0D00-00000E000000}">
      <text>
        <r>
          <rPr>
            <b/>
            <sz val="9"/>
            <color indexed="81"/>
            <rFont val="Tahoma"/>
            <charset val="1"/>
          </rPr>
          <t>SVP:</t>
        </r>
        <r>
          <rPr>
            <sz val="9"/>
            <color indexed="81"/>
            <rFont val="Tahoma"/>
            <charset val="1"/>
          </rPr>
          <t xml:space="preserve">
 on Sabbatical</t>
        </r>
      </text>
    </comment>
    <comment ref="J20" authorId="0" shapeId="0" xr:uid="{00000000-0006-0000-0D00-00000F000000}">
      <text>
        <r>
          <rPr>
            <b/>
            <sz val="9"/>
            <color indexed="81"/>
            <rFont val="Tahoma"/>
            <charset val="1"/>
          </rPr>
          <t>SVP:</t>
        </r>
        <r>
          <rPr>
            <sz val="9"/>
            <color indexed="81"/>
            <rFont val="Tahoma"/>
            <charset val="1"/>
          </rPr>
          <t xml:space="preserve">
3 on Sabbatical</t>
        </r>
      </text>
    </comment>
    <comment ref="AF20" authorId="0" shapeId="0" xr:uid="{00000000-0006-0000-0D00-000010000000}">
      <text>
        <r>
          <rPr>
            <b/>
            <sz val="9"/>
            <color indexed="81"/>
            <rFont val="Tahoma"/>
            <family val="2"/>
          </rPr>
          <t>SVP:</t>
        </r>
        <r>
          <rPr>
            <sz val="9"/>
            <color indexed="81"/>
            <rFont val="Tahoma"/>
            <family val="2"/>
          </rPr>
          <t xml:space="preserve">
SVP:SV2 only tracks partner units, not individuals</t>
        </r>
      </text>
    </comment>
    <comment ref="J21" authorId="0" shapeId="0" xr:uid="{00000000-0006-0000-0D00-000011000000}">
      <text>
        <r>
          <rPr>
            <b/>
            <sz val="9"/>
            <color indexed="81"/>
            <rFont val="Tahoma"/>
            <family val="2"/>
          </rPr>
          <t>SVP:</t>
        </r>
        <r>
          <rPr>
            <sz val="9"/>
            <color indexed="81"/>
            <rFont val="Tahoma"/>
            <family val="2"/>
          </rPr>
          <t xml:space="preserve">
We didn't have any partners leave- only 3 went on Sabbatical and "froze" held their partnership so 100%</t>
        </r>
      </text>
    </comment>
    <comment ref="X21" authorId="0" shapeId="0" xr:uid="{00000000-0006-0000-0D00-000012000000}">
      <text>
        <r>
          <rPr>
            <b/>
            <sz val="9"/>
            <color indexed="81"/>
            <rFont val="Tahoma"/>
            <family val="2"/>
          </rPr>
          <t>SVP:</t>
        </r>
        <r>
          <rPr>
            <sz val="9"/>
            <color indexed="81"/>
            <rFont val="Tahoma"/>
            <family val="2"/>
          </rPr>
          <t xml:space="preserve">
73% for individuals; 70% for Partner units</t>
        </r>
      </text>
    </comment>
    <comment ref="J23" authorId="0" shapeId="0" xr:uid="{00000000-0006-0000-0D00-000013000000}">
      <text>
        <r>
          <rPr>
            <b/>
            <sz val="9"/>
            <color indexed="81"/>
            <rFont val="Tahoma"/>
            <family val="2"/>
          </rPr>
          <t>SVP:</t>
        </r>
        <r>
          <rPr>
            <sz val="9"/>
            <color indexed="81"/>
            <rFont val="Tahoma"/>
            <family val="2"/>
          </rPr>
          <t xml:space="preserve">
As of 6/6 we have added 8 partners, I expect 4-5  more will join</t>
        </r>
      </text>
    </comment>
    <comment ref="J24" authorId="0" shapeId="0" xr:uid="{00000000-0006-0000-0D00-000014000000}">
      <text>
        <r>
          <rPr>
            <b/>
            <sz val="9"/>
            <color indexed="81"/>
            <rFont val="Tahoma"/>
            <family val="2"/>
          </rPr>
          <t>SVP:</t>
        </r>
        <r>
          <rPr>
            <sz val="9"/>
            <color indexed="81"/>
            <rFont val="Tahoma"/>
            <family val="2"/>
          </rPr>
          <t xml:space="preserve">
As of 6/6 we have added 7 units, I expect we will add 3-4 more</t>
        </r>
      </text>
    </comment>
    <comment ref="Z25" authorId="0" shapeId="0" xr:uid="{00000000-0006-0000-0D00-000015000000}">
      <text>
        <r>
          <rPr>
            <b/>
            <sz val="9"/>
            <color indexed="81"/>
            <rFont val="Tahoma"/>
            <family val="2"/>
          </rPr>
          <t>SVP:</t>
        </r>
        <r>
          <rPr>
            <sz val="9"/>
            <color indexed="81"/>
            <rFont val="Tahoma"/>
            <family val="2"/>
          </rPr>
          <t xml:space="preserve">
about 4 - this is part of our operational goal to increase</t>
        </r>
      </text>
    </comment>
    <comment ref="J28" authorId="0" shapeId="0" xr:uid="{00000000-0006-0000-0D00-000016000000}">
      <text>
        <r>
          <rPr>
            <b/>
            <sz val="9"/>
            <color indexed="81"/>
            <rFont val="Tahoma"/>
            <family val="2"/>
          </rPr>
          <t>SVP:</t>
        </r>
        <r>
          <rPr>
            <sz val="9"/>
            <color indexed="81"/>
            <rFont val="Tahoma"/>
            <family val="2"/>
          </rPr>
          <t xml:space="preserve">
We don't conduct an official online  survey of partners annually, that said I met with every partner in 2018 and assessed their satisfaction.</t>
        </r>
      </text>
    </comment>
    <comment ref="L28" authorId="0" shapeId="0" xr:uid="{00000000-0006-0000-0D00-000017000000}">
      <text>
        <r>
          <rPr>
            <b/>
            <sz val="9"/>
            <color indexed="81"/>
            <rFont val="Tahoma"/>
            <family val="2"/>
          </rPr>
          <t>SVP:</t>
        </r>
        <r>
          <rPr>
            <sz val="9"/>
            <color indexed="81"/>
            <rFont val="Tahoma"/>
            <family val="2"/>
          </rPr>
          <t xml:space="preserve">
We usually survey annually, but skipped a year!</t>
        </r>
      </text>
    </comment>
    <comment ref="R28" authorId="0" shapeId="0" xr:uid="{00000000-0006-0000-0D00-000018000000}">
      <text>
        <r>
          <rPr>
            <b/>
            <sz val="9"/>
            <color indexed="81"/>
            <rFont val="Tahoma"/>
            <family val="2"/>
          </rPr>
          <t>SVP:</t>
        </r>
        <r>
          <rPr>
            <sz val="9"/>
            <color indexed="81"/>
            <rFont val="Tahoma"/>
            <family val="2"/>
          </rPr>
          <t xml:space="preserve">
our survey isn't about satisfaction, but about impact on Partners, sense of belonging, purpose, etc.
</t>
        </r>
      </text>
    </comment>
    <comment ref="Z28" authorId="0" shapeId="0" xr:uid="{00000000-0006-0000-0D00-000019000000}">
      <text>
        <r>
          <rPr>
            <b/>
            <sz val="9"/>
            <color indexed="81"/>
            <rFont val="Tahoma"/>
            <family val="2"/>
          </rPr>
          <t>SVP:</t>
        </r>
        <r>
          <rPr>
            <sz val="9"/>
            <color indexed="81"/>
            <rFont val="Tahoma"/>
            <family val="2"/>
          </rPr>
          <t xml:space="preserve">
This will begin this year</t>
        </r>
      </text>
    </comment>
    <comment ref="AA28" authorId="0" shapeId="0" xr:uid="{00000000-0006-0000-0D00-00001A000000}">
      <text>
        <r>
          <rPr>
            <b/>
            <sz val="9"/>
            <color indexed="81"/>
            <rFont val="Tahoma"/>
            <family val="2"/>
          </rPr>
          <t>SVP:</t>
        </r>
        <r>
          <rPr>
            <sz val="9"/>
            <color indexed="81"/>
            <rFont val="Tahoma"/>
            <family val="2"/>
          </rPr>
          <t xml:space="preserve">
We use net promoter score, so this question can't be answered exactly this way. In our most recent survey, the NPS score was 77. There were no detractors, 24% of respondents were passive, 77% were promoters</t>
        </r>
      </text>
    </comment>
    <comment ref="AK28" authorId="0" shapeId="0" xr:uid="{00000000-0006-0000-0D00-00001B000000}">
      <text>
        <r>
          <rPr>
            <b/>
            <sz val="9"/>
            <color indexed="81"/>
            <rFont val="Tahoma"/>
            <family val="2"/>
          </rPr>
          <t>SVP:</t>
        </r>
        <r>
          <rPr>
            <sz val="9"/>
            <color indexed="81"/>
            <rFont val="Tahoma"/>
            <family val="2"/>
          </rPr>
          <t xml:space="preserve">
In the process of changing Partner satisfaction</t>
        </r>
      </text>
    </comment>
    <comment ref="G29" authorId="0" shapeId="0" xr:uid="{00000000-0006-0000-0D00-00001C000000}">
      <text>
        <r>
          <rPr>
            <b/>
            <sz val="9"/>
            <color indexed="81"/>
            <rFont val="Tahoma"/>
            <family val="2"/>
          </rPr>
          <t>SVP:</t>
        </r>
        <r>
          <rPr>
            <sz val="9"/>
            <color indexed="81"/>
            <rFont val="Tahoma"/>
            <family val="2"/>
          </rPr>
          <t xml:space="preserve">
Our most recent partner survey is actually ongoing -- but the satisfaction rate in 2017 was 96%</t>
        </r>
      </text>
    </comment>
    <comment ref="J29" authorId="0" shapeId="0" xr:uid="{00000000-0006-0000-0D00-00001D000000}">
      <text>
        <r>
          <rPr>
            <b/>
            <sz val="9"/>
            <color indexed="81"/>
            <rFont val="Tahoma"/>
            <family val="2"/>
          </rPr>
          <t>SVP:</t>
        </r>
        <r>
          <rPr>
            <sz val="9"/>
            <color indexed="81"/>
            <rFont val="Tahoma"/>
            <family val="2"/>
          </rPr>
          <t xml:space="preserve">
</t>
        </r>
      </text>
    </comment>
    <comment ref="J30" authorId="0" shapeId="0" xr:uid="{00000000-0006-0000-0D00-00001E000000}">
      <text>
        <r>
          <rPr>
            <b/>
            <sz val="9"/>
            <color indexed="81"/>
            <rFont val="Tahoma"/>
            <family val="2"/>
          </rPr>
          <t>SVP:</t>
        </r>
        <r>
          <rPr>
            <sz val="9"/>
            <color indexed="81"/>
            <rFont val="Tahoma"/>
            <family val="2"/>
          </rPr>
          <t xml:space="preserve">
I see every partner at least once a year. That said, in Spring 2018 we had the highest level of partner participation in the investment cycle, approximately 60% of the partners</t>
        </r>
      </text>
    </comment>
    <comment ref="V30" authorId="0" shapeId="0" xr:uid="{00000000-0006-0000-0D00-00001F000000}">
      <text>
        <r>
          <rPr>
            <b/>
            <sz val="9"/>
            <color indexed="81"/>
            <rFont val="Tahoma"/>
            <family val="2"/>
          </rPr>
          <t>SVP:</t>
        </r>
        <r>
          <rPr>
            <sz val="9"/>
            <color indexed="81"/>
            <rFont val="Tahoma"/>
            <family val="2"/>
          </rPr>
          <t xml:space="preserve">
Not surveyed; estimate 25%</t>
        </r>
      </text>
    </comment>
    <comment ref="AF30" authorId="0" shapeId="0" xr:uid="{00000000-0006-0000-0D00-000020000000}">
      <text>
        <r>
          <rPr>
            <b/>
            <sz val="9"/>
            <color indexed="81"/>
            <rFont val="Tahoma"/>
            <family val="2"/>
          </rPr>
          <t>SVP:</t>
        </r>
        <r>
          <rPr>
            <sz val="9"/>
            <color indexed="81"/>
            <rFont val="Tahoma"/>
            <family val="2"/>
          </rPr>
          <t xml:space="preserve">
estimated based on FY18/19</t>
        </r>
      </text>
    </comment>
    <comment ref="G31" authorId="0" shapeId="0" xr:uid="{00000000-0006-0000-0D00-000021000000}">
      <text>
        <r>
          <rPr>
            <b/>
            <sz val="9"/>
            <color indexed="81"/>
            <rFont val="Tahoma"/>
            <family val="2"/>
          </rPr>
          <t>SVP:</t>
        </r>
        <r>
          <rPr>
            <sz val="9"/>
            <color indexed="81"/>
            <rFont val="Tahoma"/>
            <family val="2"/>
          </rPr>
          <t xml:space="preserve">
I don't have this information, as I joined in the final quarter of 2018
</t>
        </r>
      </text>
    </comment>
    <comment ref="L31" authorId="0" shapeId="0" xr:uid="{00000000-0006-0000-0D00-000022000000}">
      <text>
        <r>
          <rPr>
            <b/>
            <sz val="9"/>
            <color indexed="81"/>
            <rFont val="Tahoma"/>
            <family val="2"/>
          </rPr>
          <t>SVP:</t>
        </r>
        <r>
          <rPr>
            <sz val="9"/>
            <color indexed="81"/>
            <rFont val="Tahoma"/>
            <family val="2"/>
          </rPr>
          <t xml:space="preserve">
 (not including Investment Committee, Fast Pitch, or our Think Sprints programs)</t>
        </r>
      </text>
    </comment>
    <comment ref="O31" authorId="0" shapeId="0" xr:uid="{00000000-0006-0000-0D00-000023000000}">
      <text>
        <r>
          <rPr>
            <b/>
            <sz val="9"/>
            <color indexed="81"/>
            <rFont val="Tahoma"/>
            <family val="2"/>
          </rPr>
          <t>SVP:</t>
        </r>
        <r>
          <rPr>
            <sz val="9"/>
            <color indexed="81"/>
            <rFont val="Tahoma"/>
            <family val="2"/>
          </rPr>
          <t xml:space="preserve">
 (includes promoted events we didn't produce)</t>
        </r>
      </text>
    </comment>
    <comment ref="V31" authorId="0" shapeId="0" xr:uid="{00000000-0006-0000-0D00-000024000000}">
      <text>
        <r>
          <rPr>
            <b/>
            <sz val="9"/>
            <color indexed="81"/>
            <rFont val="Tahoma"/>
            <family val="2"/>
          </rPr>
          <t>SVP:</t>
        </r>
        <r>
          <rPr>
            <sz val="9"/>
            <color indexed="81"/>
            <rFont val="Tahoma"/>
            <family val="2"/>
          </rPr>
          <t xml:space="preserve">
 (SVPs also had access to Mission Capital events/programs)</t>
        </r>
      </text>
    </comment>
    <comment ref="G35" authorId="0" shapeId="0" xr:uid="{00000000-0006-0000-0D00-000025000000}">
      <text>
        <r>
          <rPr>
            <b/>
            <sz val="9"/>
            <color indexed="81"/>
            <rFont val="Tahoma"/>
            <family val="2"/>
          </rPr>
          <t>SVP:</t>
        </r>
        <r>
          <rPr>
            <sz val="9"/>
            <color indexed="81"/>
            <rFont val="Tahoma"/>
            <family val="2"/>
          </rPr>
          <t xml:space="preserve">
* this is higher than average because of the "Skills for Cities" event, which engaged a wide range of nonprofits for a single day of consulting</t>
        </r>
      </text>
    </comment>
    <comment ref="N35" authorId="0" shapeId="0" xr:uid="{00000000-0006-0000-0D00-000026000000}">
      <text>
        <r>
          <rPr>
            <b/>
            <sz val="9"/>
            <color indexed="81"/>
            <rFont val="Tahoma"/>
            <family val="2"/>
          </rPr>
          <t>SVP:</t>
        </r>
        <r>
          <rPr>
            <sz val="9"/>
            <color indexed="81"/>
            <rFont val="Tahoma"/>
            <family val="2"/>
          </rPr>
          <t xml:space="preserve">
 (one of these is an Investee who got final grant check 12/2017, but engagement ended 6/2018)</t>
        </r>
      </text>
    </comment>
    <comment ref="G37" authorId="0" shapeId="0" xr:uid="{00000000-0006-0000-0D00-000027000000}">
      <text>
        <r>
          <rPr>
            <b/>
            <sz val="9"/>
            <color indexed="81"/>
            <rFont val="Tahoma"/>
            <family val="2"/>
          </rPr>
          <t>SVP:</t>
        </r>
        <r>
          <rPr>
            <sz val="9"/>
            <color indexed="81"/>
            <rFont val="Tahoma"/>
            <family val="2"/>
          </rPr>
          <t xml:space="preserve">
I don't have this data, as I joined in Q4. However, in Q4 we reached 4 organizations through our pitch competition</t>
        </r>
      </text>
    </comment>
    <comment ref="AA37" authorId="0" shapeId="0" xr:uid="{00000000-0006-0000-0D00-000028000000}">
      <text>
        <r>
          <rPr>
            <b/>
            <sz val="9"/>
            <color indexed="81"/>
            <rFont val="Tahoma"/>
            <family val="2"/>
          </rPr>
          <t>SVP:</t>
        </r>
        <r>
          <rPr>
            <sz val="9"/>
            <color indexed="81"/>
            <rFont val="Tahoma"/>
            <family val="2"/>
          </rPr>
          <t xml:space="preserve">
Not sure. ~40 through education programs</t>
        </r>
      </text>
    </comment>
    <comment ref="AG37" authorId="0" shapeId="0" xr:uid="{00000000-0006-0000-0D00-000029000000}">
      <text>
        <r>
          <rPr>
            <b/>
            <sz val="9"/>
            <color indexed="81"/>
            <rFont val="Tahoma"/>
            <family val="2"/>
          </rPr>
          <t>SVP:</t>
        </r>
        <r>
          <rPr>
            <sz val="9"/>
            <color indexed="81"/>
            <rFont val="Tahoma"/>
            <family val="2"/>
          </rPr>
          <t xml:space="preserve">
Last year we focused on our fast pitch program alone</t>
        </r>
      </text>
    </comment>
    <comment ref="R39" authorId="0" shapeId="0" xr:uid="{00000000-0006-0000-0D00-00002A000000}">
      <text>
        <r>
          <rPr>
            <b/>
            <sz val="9"/>
            <color indexed="81"/>
            <rFont val="Tahoma"/>
            <family val="2"/>
          </rPr>
          <t>SVP:</t>
        </r>
        <r>
          <rPr>
            <sz val="9"/>
            <color indexed="81"/>
            <rFont val="Tahoma"/>
            <family val="2"/>
          </rPr>
          <t xml:space="preserve">
We no longer do investment cycles; we have an Accelerator program each year and a Fast Pitch program</t>
        </r>
      </text>
    </comment>
    <comment ref="AB39" authorId="0" shapeId="0" xr:uid="{00000000-0006-0000-0D00-00002B000000}">
      <text>
        <r>
          <rPr>
            <b/>
            <sz val="9"/>
            <color indexed="81"/>
            <rFont val="Tahoma"/>
            <family val="2"/>
          </rPr>
          <t>SVP:</t>
        </r>
        <r>
          <rPr>
            <sz val="9"/>
            <color indexed="81"/>
            <rFont val="Tahoma"/>
            <family val="2"/>
          </rPr>
          <t xml:space="preserve">
We do not operate in cycles. We did not add any new investees or nonprofit partners in 2018</t>
        </r>
      </text>
    </comment>
    <comment ref="J44" authorId="0" shapeId="0" xr:uid="{00000000-0006-0000-0D00-00002D000000}">
      <text>
        <r>
          <rPr>
            <b/>
            <sz val="9"/>
            <color indexed="81"/>
            <rFont val="Tahoma"/>
            <family val="2"/>
          </rPr>
          <t>SVP:</t>
        </r>
        <r>
          <rPr>
            <sz val="9"/>
            <color indexed="81"/>
            <rFont val="Tahoma"/>
            <family val="2"/>
          </rPr>
          <t xml:space="preserve">
In the late fall of 2017, we awarded funds via our Pitch Competition to 3 organizations,totaling $51,000.  One of whom received a multi year gift of $18,000. As such, $9,000 was paid in 2017 and in 2018.   In the late fall of 2018, we committed to funding 5 organizations for a total of  $175,000. Organizations received their funds in 2019, 3 of the 5 organizations were awarded 2 year investments and as such will receive funds in 2020 as well.</t>
        </r>
      </text>
    </comment>
    <comment ref="AH44" authorId="0" shapeId="0" xr:uid="{00000000-0006-0000-0D00-00002E000000}">
      <text>
        <r>
          <rPr>
            <b/>
            <sz val="9"/>
            <color indexed="81"/>
            <rFont val="Tahoma"/>
            <family val="2"/>
          </rPr>
          <t>SVP:</t>
        </r>
        <r>
          <rPr>
            <sz val="9"/>
            <color indexed="81"/>
            <rFont val="Tahoma"/>
            <family val="2"/>
          </rPr>
          <t xml:space="preserve">
4,000,000yen(</t>
        </r>
      </text>
    </comment>
    <comment ref="AH45" authorId="0" shapeId="0" xr:uid="{00000000-0006-0000-0D00-00002F000000}">
      <text>
        <r>
          <rPr>
            <b/>
            <sz val="9"/>
            <color indexed="81"/>
            <rFont val="Tahoma"/>
            <family val="2"/>
          </rPr>
          <t>SVP:</t>
        </r>
        <r>
          <rPr>
            <sz val="9"/>
            <color indexed="81"/>
            <rFont val="Tahoma"/>
            <family val="2"/>
          </rPr>
          <t xml:space="preserve">
4,000,000yen(</t>
        </r>
      </text>
    </comment>
    <comment ref="I46" authorId="0" shapeId="0" xr:uid="{00000000-0006-0000-0D00-000031000000}">
      <text>
        <r>
          <rPr>
            <b/>
            <sz val="9"/>
            <color indexed="81"/>
            <rFont val="Tahoma"/>
            <family val="2"/>
          </rPr>
          <t>SVP:</t>
        </r>
        <r>
          <rPr>
            <sz val="9"/>
            <color indexed="81"/>
            <rFont val="Tahoma"/>
            <family val="2"/>
          </rPr>
          <t xml:space="preserve">
 Fast Pitch</t>
        </r>
      </text>
    </comment>
    <comment ref="R46" authorId="0" shapeId="0" xr:uid="{00000000-0006-0000-0D00-000032000000}">
      <text>
        <r>
          <rPr>
            <b/>
            <sz val="9"/>
            <color indexed="81"/>
            <rFont val="Tahoma"/>
            <family val="2"/>
          </rPr>
          <t>SVP:</t>
        </r>
        <r>
          <rPr>
            <sz val="9"/>
            <color indexed="81"/>
            <rFont val="Tahoma"/>
            <family val="2"/>
          </rPr>
          <t xml:space="preserve">
through Accelerator and Fast Pitch</t>
        </r>
      </text>
    </comment>
    <comment ref="X46" authorId="0" shapeId="0" xr:uid="{00000000-0006-0000-0D00-000033000000}">
      <text>
        <r>
          <rPr>
            <b/>
            <sz val="9"/>
            <color indexed="81"/>
            <rFont val="Tahoma"/>
            <family val="2"/>
          </rPr>
          <t>SVP:</t>
        </r>
        <r>
          <rPr>
            <sz val="9"/>
            <color indexed="81"/>
            <rFont val="Tahoma"/>
            <family val="2"/>
          </rPr>
          <t xml:space="preserve">
including Encore Fellows and capacity enhancement grants</t>
        </r>
      </text>
    </comment>
    <comment ref="AC46" authorId="0" shapeId="0" xr:uid="{00000000-0006-0000-0D00-000034000000}">
      <text>
        <r>
          <rPr>
            <b/>
            <sz val="9"/>
            <color indexed="81"/>
            <rFont val="Tahoma"/>
            <family val="2"/>
          </rPr>
          <t>SVP:</t>
        </r>
        <r>
          <rPr>
            <sz val="9"/>
            <color indexed="81"/>
            <rFont val="Tahoma"/>
            <family val="2"/>
          </rPr>
          <t xml:space="preserve">
Fast Pitch: $90K, SCC: $247,900</t>
        </r>
      </text>
    </comment>
    <comment ref="AI46" authorId="0" shapeId="0" xr:uid="{00000000-0006-0000-0D00-000035000000}">
      <text>
        <r>
          <rPr>
            <b/>
            <sz val="9"/>
            <color indexed="81"/>
            <rFont val="Tahoma"/>
            <family val="2"/>
          </rPr>
          <t>SVP:</t>
        </r>
        <r>
          <rPr>
            <sz val="9"/>
            <color indexed="81"/>
            <rFont val="Tahoma"/>
            <family val="2"/>
          </rPr>
          <t xml:space="preserve">
Fast Pitch</t>
        </r>
      </text>
    </comment>
    <comment ref="J86" authorId="0" shapeId="0" xr:uid="{00000000-0006-0000-0D00-000036000000}">
      <text>
        <r>
          <rPr>
            <b/>
            <sz val="9"/>
            <color indexed="81"/>
            <rFont val="Tahoma"/>
            <charset val="1"/>
          </rPr>
          <t>SVP:</t>
        </r>
        <r>
          <rPr>
            <sz val="9"/>
            <color indexed="81"/>
            <rFont val="Tahoma"/>
            <charset val="1"/>
          </rPr>
          <t xml:space="preserve">
one staff whom is part time- as a fund of a community foundation there are some tasks which are managed by foundation staff.
</t>
        </r>
      </text>
    </comment>
    <comment ref="AH91" authorId="0" shapeId="0" xr:uid="{00000000-0006-0000-0D00-000037000000}">
      <text>
        <r>
          <rPr>
            <b/>
            <sz val="9"/>
            <color indexed="81"/>
            <rFont val="Tahoma"/>
            <family val="2"/>
          </rPr>
          <t>SVP:</t>
        </r>
        <r>
          <rPr>
            <sz val="9"/>
            <color indexed="81"/>
            <rFont val="Tahoma"/>
            <family val="2"/>
          </rPr>
          <t xml:space="preserve">
20,002,492yen </t>
        </r>
      </text>
    </comment>
    <comment ref="AH92" authorId="0" shapeId="0" xr:uid="{00000000-0006-0000-0D00-000038000000}">
      <text>
        <r>
          <rPr>
            <b/>
            <sz val="9"/>
            <color indexed="81"/>
            <rFont val="Tahoma"/>
            <family val="2"/>
          </rPr>
          <t>SVP:</t>
        </r>
        <r>
          <rPr>
            <sz val="9"/>
            <color indexed="81"/>
            <rFont val="Tahoma"/>
            <family val="2"/>
          </rPr>
          <t xml:space="preserve">
19,785,593yen</t>
        </r>
      </text>
    </comment>
    <comment ref="J100" authorId="0" shapeId="0" xr:uid="{00000000-0006-0000-0D00-000039000000}">
      <text>
        <r>
          <rPr>
            <b/>
            <sz val="9"/>
            <color indexed="81"/>
            <rFont val="Tahoma"/>
            <family val="2"/>
          </rPr>
          <t>SVP:</t>
        </r>
        <r>
          <rPr>
            <sz val="9"/>
            <color indexed="81"/>
            <rFont val="Tahoma"/>
            <family val="2"/>
          </rPr>
          <t xml:space="preserve">
we have 4 corporate partners 3 at the $10,000 level and one at $5,000</t>
        </r>
      </text>
    </comment>
    <comment ref="J101" authorId="0" shapeId="0" xr:uid="{00000000-0006-0000-0D00-00003A000000}">
      <text>
        <r>
          <rPr>
            <b/>
            <sz val="9"/>
            <color indexed="81"/>
            <rFont val="Tahoma"/>
            <family val="2"/>
          </rPr>
          <t>SVP:</t>
        </r>
        <r>
          <rPr>
            <sz val="9"/>
            <color indexed="81"/>
            <rFont val="Tahoma"/>
            <family val="2"/>
          </rPr>
          <t xml:space="preserve">
Partners host events and supply food and beverages etc. The value of this is not qualified.
</t>
        </r>
      </text>
    </comment>
    <comment ref="AF101" authorId="0" shapeId="0" xr:uid="{00000000-0006-0000-0D00-00003B000000}">
      <text>
        <r>
          <rPr>
            <b/>
            <sz val="9"/>
            <color indexed="81"/>
            <rFont val="Tahoma"/>
            <family val="2"/>
          </rPr>
          <t>SVP:</t>
        </r>
        <r>
          <rPr>
            <sz val="9"/>
            <color indexed="81"/>
            <rFont val="Tahoma"/>
            <family val="2"/>
          </rPr>
          <t xml:space="preserve">
 (Rent only)</t>
        </r>
      </text>
    </comment>
    <comment ref="H102" authorId="0" shapeId="0" xr:uid="{00000000-0006-0000-0D00-00003C000000}">
      <text>
        <r>
          <rPr>
            <b/>
            <sz val="9"/>
            <color indexed="81"/>
            <rFont val="Tahoma"/>
            <family val="2"/>
          </rPr>
          <t>SVP:</t>
        </r>
        <r>
          <rPr>
            <sz val="9"/>
            <color indexed="81"/>
            <rFont val="Tahoma"/>
            <family val="2"/>
          </rPr>
          <t xml:space="preserve">
Non-partner donors = 7%; Other program revenue - 1%</t>
        </r>
      </text>
    </comment>
    <comment ref="M102" authorId="0" shapeId="0" xr:uid="{00000000-0006-0000-0D00-00003D000000}">
      <text>
        <r>
          <rPr>
            <b/>
            <sz val="9"/>
            <color indexed="81"/>
            <rFont val="Tahoma"/>
            <family val="2"/>
          </rPr>
          <t>SVP:</t>
        </r>
        <r>
          <rPr>
            <sz val="9"/>
            <color indexed="81"/>
            <rFont val="Tahoma"/>
            <family val="2"/>
          </rPr>
          <t xml:space="preserve">
3% - Gates Foundation Grant from SVPI - Education    and 1% Interest Income</t>
        </r>
      </text>
    </comment>
    <comment ref="N102" authorId="0" shapeId="0" xr:uid="{00000000-0006-0000-0D00-00003E000000}">
      <text>
        <r>
          <rPr>
            <b/>
            <sz val="9"/>
            <color indexed="81"/>
            <rFont val="Tahoma"/>
            <family val="2"/>
          </rPr>
          <t>SVP:</t>
        </r>
        <r>
          <rPr>
            <sz val="9"/>
            <color indexed="81"/>
            <rFont val="Tahoma"/>
            <family val="2"/>
          </rPr>
          <t xml:space="preserve">
Interest 0.5%; Other non-partner donations 0.1%; Other 0.1%</t>
        </r>
      </text>
    </comment>
    <comment ref="O102" authorId="0" shapeId="0" xr:uid="{00000000-0006-0000-0D00-00003F000000}">
      <text>
        <r>
          <rPr>
            <b/>
            <sz val="9"/>
            <color indexed="81"/>
            <rFont val="Tahoma"/>
            <family val="2"/>
          </rPr>
          <t>SVP:</t>
        </r>
        <r>
          <rPr>
            <sz val="9"/>
            <color indexed="81"/>
            <rFont val="Tahoma"/>
            <family val="2"/>
          </rPr>
          <t xml:space="preserve">
11.6% - Pass Thru Grants from Partners; 0.2% -Non-Partner Contributions; 0.4% Net Investment Returns</t>
        </r>
      </text>
    </comment>
    <comment ref="AC102" authorId="0" shapeId="0" xr:uid="{00000000-0006-0000-0D00-000040000000}">
      <text>
        <r>
          <rPr>
            <b/>
            <sz val="9"/>
            <color indexed="81"/>
            <rFont val="Tahoma"/>
            <family val="2"/>
          </rPr>
          <t>SVP:</t>
        </r>
        <r>
          <rPr>
            <sz val="9"/>
            <color indexed="81"/>
            <rFont val="Tahoma"/>
            <family val="2"/>
          </rPr>
          <t xml:space="preserve">
Rental Income - 3% &amp; Other 3%</t>
        </r>
      </text>
    </comment>
    <comment ref="AF102" authorId="0" shapeId="0" xr:uid="{00000000-0006-0000-0D00-000041000000}">
      <text>
        <r>
          <rPr>
            <b/>
            <sz val="9"/>
            <color indexed="81"/>
            <rFont val="Tahoma"/>
            <family val="2"/>
          </rPr>
          <t>SVP:</t>
        </r>
        <r>
          <rPr>
            <sz val="9"/>
            <color indexed="81"/>
            <rFont val="Tahoma"/>
            <family val="2"/>
          </rPr>
          <t xml:space="preserve">
3.96% - Interest, Investment, &amp; Misc + 8.03% Temporarily Restricted</t>
        </r>
      </text>
    </comment>
    <comment ref="AH103" authorId="0" shapeId="0" xr:uid="{00000000-0006-0000-0D00-000042000000}">
      <text>
        <r>
          <rPr>
            <b/>
            <sz val="9"/>
            <color indexed="81"/>
            <rFont val="Tahoma"/>
            <family val="2"/>
          </rPr>
          <t>SVP:</t>
        </r>
        <r>
          <rPr>
            <sz val="9"/>
            <color indexed="81"/>
            <rFont val="Tahoma"/>
            <family val="2"/>
          </rPr>
          <t xml:space="preserve">
1,800,000yen(18000$) as co-investment</t>
        </r>
      </text>
    </comment>
    <comment ref="AI103" authorId="0" shapeId="0" xr:uid="{00000000-0006-0000-0D00-000043000000}">
      <text>
        <r>
          <rPr>
            <b/>
            <sz val="9"/>
            <color indexed="81"/>
            <rFont val="Tahoma"/>
            <family val="2"/>
          </rPr>
          <t>SVP:</t>
        </r>
        <r>
          <rPr>
            <sz val="9"/>
            <color indexed="81"/>
            <rFont val="Tahoma"/>
            <family val="2"/>
          </rPr>
          <t xml:space="preserve">
1,800,000yen(18000$) as co-investment</t>
        </r>
      </text>
    </comment>
    <comment ref="H105" authorId="0" shapeId="0" xr:uid="{00000000-0006-0000-0D00-000044000000}">
      <text>
        <r>
          <rPr>
            <b/>
            <sz val="9"/>
            <color indexed="81"/>
            <rFont val="Tahoma"/>
            <charset val="1"/>
          </rPr>
          <t>SVP:</t>
        </r>
        <r>
          <rPr>
            <sz val="9"/>
            <color indexed="81"/>
            <rFont val="Tahoma"/>
            <charset val="1"/>
          </rPr>
          <t xml:space="preserve">
65,000 = </t>
        </r>
      </text>
    </comment>
    <comment ref="L105" authorId="0" shapeId="0" xr:uid="{00000000-0006-0000-0D00-000045000000}">
      <text>
        <r>
          <rPr>
            <b/>
            <sz val="9"/>
            <color indexed="81"/>
            <rFont val="Tahoma"/>
            <charset val="1"/>
          </rPr>
          <t>SVP:</t>
        </r>
        <r>
          <rPr>
            <sz val="9"/>
            <color indexed="81"/>
            <rFont val="Tahoma"/>
            <charset val="1"/>
          </rPr>
          <t xml:space="preserve">
(timing issue:  investee lost $25,000 grant check in FY18, so paid in FY19 Q1 instead)</t>
        </r>
      </text>
    </comment>
    <comment ref="AI105" authorId="0" shapeId="0" xr:uid="{00000000-0006-0000-0D00-000046000000}">
      <text>
        <r>
          <rPr>
            <b/>
            <sz val="9"/>
            <color indexed="81"/>
            <rFont val="Tahoma"/>
            <charset val="1"/>
          </rPr>
          <t>SVP:</t>
        </r>
        <r>
          <rPr>
            <sz val="9"/>
            <color indexed="81"/>
            <rFont val="Tahoma"/>
            <charset val="1"/>
          </rPr>
          <t xml:space="preserve">
(this is 29% of total expenses but is not included in the 100% calculation of staff time/ other expenses based on how we calculate staff time)</t>
        </r>
      </text>
    </comment>
    <comment ref="G106" authorId="0" shapeId="0" xr:uid="{00000000-0006-0000-0D00-000047000000}">
      <text>
        <r>
          <rPr>
            <b/>
            <sz val="9"/>
            <color indexed="81"/>
            <rFont val="Tahoma"/>
            <charset val="1"/>
          </rPr>
          <t>SVP:</t>
        </r>
        <r>
          <rPr>
            <sz val="9"/>
            <color indexed="81"/>
            <rFont val="Tahoma"/>
            <charset val="1"/>
          </rPr>
          <t xml:space="preserve">
Since I joined in Q4, I don't have the relevant information about how time + resources were allocated</t>
        </r>
      </text>
    </comment>
    <comment ref="H106" authorId="0" shapeId="0" xr:uid="{00000000-0006-0000-0D00-000048000000}">
      <text>
        <r>
          <rPr>
            <b/>
            <sz val="9"/>
            <color indexed="81"/>
            <rFont val="Tahoma"/>
            <charset val="1"/>
          </rPr>
          <t>SVP:</t>
        </r>
        <r>
          <rPr>
            <sz val="9"/>
            <color indexed="81"/>
            <rFont val="Tahoma"/>
            <charset val="1"/>
          </rPr>
          <t xml:space="preserve">
77,360 = </t>
        </r>
      </text>
    </comment>
    <comment ref="U106" authorId="0" shapeId="0" xr:uid="{00000000-0006-0000-0D00-000049000000}">
      <text>
        <r>
          <rPr>
            <b/>
            <sz val="9"/>
            <color indexed="81"/>
            <rFont val="Tahoma"/>
            <charset val="1"/>
          </rPr>
          <t>SVP:</t>
        </r>
        <r>
          <rPr>
            <sz val="9"/>
            <color indexed="81"/>
            <rFont val="Tahoma"/>
            <charset val="1"/>
          </rPr>
          <t xml:space="preserve">
 (includes all Program Activities - not broken down)</t>
        </r>
      </text>
    </comment>
    <comment ref="H107" authorId="0" shapeId="0" xr:uid="{00000000-0006-0000-0D00-00004A000000}">
      <text>
        <r>
          <rPr>
            <b/>
            <sz val="9"/>
            <color indexed="81"/>
            <rFont val="Tahoma"/>
            <charset val="1"/>
          </rPr>
          <t>SVP:</t>
        </r>
        <r>
          <rPr>
            <sz val="9"/>
            <color indexed="81"/>
            <rFont val="Tahoma"/>
            <charset val="1"/>
          </rPr>
          <t xml:space="preserve">
76,715 = </t>
        </r>
      </text>
    </comment>
    <comment ref="R108" authorId="0" shapeId="0" xr:uid="{00000000-0006-0000-0D00-00004B000000}">
      <text>
        <r>
          <rPr>
            <b/>
            <sz val="9"/>
            <color indexed="81"/>
            <rFont val="Tahoma"/>
            <charset val="1"/>
          </rPr>
          <t>SVP:</t>
        </r>
        <r>
          <rPr>
            <sz val="9"/>
            <color indexed="81"/>
            <rFont val="Tahoma"/>
            <charset val="1"/>
          </rPr>
          <t xml:space="preserve">
Fast Pitch 23%; Accelerator: 16%
</t>
        </r>
      </text>
    </comment>
    <comment ref="H109" authorId="0" shapeId="0" xr:uid="{00000000-0006-0000-0D00-00004C000000}">
      <text>
        <r>
          <rPr>
            <b/>
            <sz val="9"/>
            <color indexed="81"/>
            <rFont val="Tahoma"/>
            <charset val="1"/>
          </rPr>
          <t>SVP:</t>
        </r>
        <r>
          <rPr>
            <sz val="9"/>
            <color indexed="81"/>
            <rFont val="Tahoma"/>
            <charset val="1"/>
          </rPr>
          <t xml:space="preserve">
93,531 = </t>
        </r>
      </text>
    </comment>
    <comment ref="R109" authorId="0" shapeId="0" xr:uid="{00000000-0006-0000-0D00-00004D000000}">
      <text>
        <r>
          <rPr>
            <b/>
            <sz val="9"/>
            <color indexed="81"/>
            <rFont val="Tahoma"/>
            <charset val="1"/>
          </rPr>
          <t>SVP:</t>
        </r>
        <r>
          <rPr>
            <sz val="9"/>
            <color indexed="81"/>
            <rFont val="Tahoma"/>
            <charset val="1"/>
          </rPr>
          <t xml:space="preserve">
Gneral Community Engagment
</t>
        </r>
      </text>
    </comment>
    <comment ref="R111" authorId="0" shapeId="0" xr:uid="{00000000-0006-0000-0D00-00004E000000}">
      <text>
        <r>
          <rPr>
            <b/>
            <sz val="9"/>
            <color indexed="81"/>
            <rFont val="Tahoma"/>
            <charset val="1"/>
          </rPr>
          <t>SVP:</t>
        </r>
        <r>
          <rPr>
            <sz val="9"/>
            <color indexed="81"/>
            <rFont val="Tahoma"/>
            <charset val="1"/>
          </rPr>
          <t xml:space="preserve">
"Don’t Split out Recuriting"
</t>
        </r>
      </text>
    </comment>
    <comment ref="Q114" authorId="0" shapeId="0" xr:uid="{00000000-0006-0000-0D00-00004F000000}">
      <text>
        <r>
          <rPr>
            <b/>
            <sz val="9"/>
            <color indexed="81"/>
            <rFont val="Tahoma"/>
            <charset val="1"/>
          </rPr>
          <t>SVP:</t>
        </r>
        <r>
          <rPr>
            <sz val="9"/>
            <color indexed="81"/>
            <rFont val="Tahoma"/>
            <charset val="1"/>
          </rPr>
          <t xml:space="preserve">
staff salaries
</t>
        </r>
      </text>
    </comment>
    <comment ref="N119" authorId="0" shapeId="0" xr:uid="{00000000-0006-0000-0D00-000051000000}">
      <text>
        <r>
          <rPr>
            <b/>
            <sz val="9"/>
            <color indexed="81"/>
            <rFont val="Tahoma"/>
            <charset val="1"/>
          </rPr>
          <t>SVP:</t>
        </r>
        <r>
          <rPr>
            <sz val="9"/>
            <color indexed="81"/>
            <rFont val="Tahoma"/>
            <charset val="1"/>
          </rPr>
          <t xml:space="preserve">
Full Engagement and Time Only
</t>
        </r>
      </text>
    </comment>
    <comment ref="O120" authorId="1" shapeId="0" xr:uid="{35E59022-9C08-4AB9-9F73-A2B6F1F0B34F}">
      <text>
        <r>
          <rPr>
            <b/>
            <sz val="9"/>
            <color indexed="81"/>
            <rFont val="Tahoma"/>
            <family val="2"/>
          </rPr>
          <t>Emily Reitman:</t>
        </r>
        <r>
          <rPr>
            <sz val="9"/>
            <color indexed="81"/>
            <rFont val="Tahoma"/>
            <family val="2"/>
          </rPr>
          <t xml:space="preserve">
As of June 30, 2019
</t>
        </r>
      </text>
    </comment>
    <comment ref="AH120" authorId="0" shapeId="0" xr:uid="{00000000-0006-0000-0D00-000052000000}">
      <text>
        <r>
          <rPr>
            <b/>
            <sz val="9"/>
            <color indexed="81"/>
            <rFont val="Tahoma"/>
            <family val="2"/>
          </rPr>
          <t>SVP:</t>
        </r>
        <r>
          <rPr>
            <sz val="9"/>
            <color indexed="81"/>
            <rFont val="Tahoma"/>
            <family val="2"/>
          </rPr>
          <t xml:space="preserve">
80,000,000yen(</t>
        </r>
      </text>
    </comment>
  </commentList>
</comments>
</file>

<file path=xl/sharedStrings.xml><?xml version="1.0" encoding="utf-8"?>
<sst xmlns="http://schemas.openxmlformats.org/spreadsheetml/2006/main" count="750" uniqueCount="287">
  <si>
    <t>Network</t>
  </si>
  <si>
    <t>Boston</t>
  </si>
  <si>
    <t>Calgary</t>
  </si>
  <si>
    <t>Charlotte</t>
  </si>
  <si>
    <t>Cincinnati</t>
  </si>
  <si>
    <t>Cleveland</t>
  </si>
  <si>
    <t>Dallas</t>
  </si>
  <si>
    <t>Denver</t>
  </si>
  <si>
    <t>Pittsburgh</t>
  </si>
  <si>
    <t>Portland</t>
  </si>
  <si>
    <t>San Diego</t>
  </si>
  <si>
    <t>Santa Barbara</t>
  </si>
  <si>
    <t>Seattle</t>
  </si>
  <si>
    <t>Tokyo</t>
  </si>
  <si>
    <t>Tucson</t>
  </si>
  <si>
    <t>Median</t>
  </si>
  <si>
    <t>Total</t>
  </si>
  <si>
    <t>What is your organizational structure?</t>
  </si>
  <si>
    <t>Mission, Vision &amp; Planning</t>
  </si>
  <si>
    <t>Partner Recruitment &amp; Retention</t>
  </si>
  <si>
    <t>Partner Engagement and Satisfaction</t>
  </si>
  <si>
    <t>Financial Strategy &amp; Management</t>
  </si>
  <si>
    <t>IF YES: What is the purpose of the money raised from that campaign?</t>
  </si>
  <si>
    <t>Cash Investments in Nonprofits</t>
  </si>
  <si>
    <t>Fundraising - Recruiting Efforts</t>
  </si>
  <si>
    <t>Fundraising - Other Campaigns</t>
  </si>
  <si>
    <t>Administration</t>
  </si>
  <si>
    <t>Cumulative Investment</t>
  </si>
  <si>
    <t>Yes</t>
  </si>
  <si>
    <t>No</t>
  </si>
  <si>
    <t>In Process</t>
  </si>
  <si>
    <t>Los Angeles</t>
  </si>
  <si>
    <t>Minnesota</t>
  </si>
  <si>
    <t>St. Louis</t>
  </si>
  <si>
    <t>Chicago</t>
  </si>
  <si>
    <t>Strategic Plan</t>
  </si>
  <si>
    <t>Sacramento</t>
  </si>
  <si>
    <t>Waterloo</t>
  </si>
  <si>
    <t xml:space="preserve"> </t>
  </si>
  <si>
    <t>Vancouver</t>
  </si>
  <si>
    <t>Connecticut</t>
  </si>
  <si>
    <t>Melbourne</t>
  </si>
  <si>
    <t>In-Kind Contributions</t>
  </si>
  <si>
    <t>Encore Fellows</t>
  </si>
  <si>
    <t>Event Registration</t>
  </si>
  <si>
    <t>Grants</t>
  </si>
  <si>
    <t>Minimum Partner Contributions</t>
  </si>
  <si>
    <t>Calendar Year</t>
  </si>
  <si>
    <t>July-June</t>
  </si>
  <si>
    <t>What is your fiscal year?</t>
  </si>
  <si>
    <t>Seoul</t>
  </si>
  <si>
    <t>Tampa Bay</t>
  </si>
  <si>
    <t>Fund of a community foundation</t>
  </si>
  <si>
    <t>Program or fund of an organization or foundation that is not a community foundation</t>
  </si>
  <si>
    <t>Staffing</t>
  </si>
  <si>
    <t>Other (please specify)</t>
  </si>
  <si>
    <t>SV2* (Silicon Valley)</t>
  </si>
  <si>
    <t>Mission Capital</t>
  </si>
  <si>
    <t>Charleston, SC</t>
  </si>
  <si>
    <t>Boulder County</t>
  </si>
  <si>
    <t>Investee Information</t>
  </si>
  <si>
    <t>Do you have an active annual campaign to raise money outside of partner contributions?</t>
  </si>
  <si>
    <t>In your last fiscal year, what percentage of your total revenue was passed through to other organizations EXCLUDING typical grant and re-grant cycles? (e.g. pitch competition prizes, Encore Fellow stipends)</t>
  </si>
  <si>
    <t>In your last fiscal year, what percentage of your expenditures was for each of these categories? Your answers should total 100%.</t>
  </si>
  <si>
    <t>Do you annually survey partners about their satisfaction with their involvement with your organization?</t>
  </si>
  <si>
    <t>San Antonio</t>
  </si>
  <si>
    <t xml:space="preserve">     Total</t>
  </si>
  <si>
    <t>Program Totals</t>
  </si>
  <si>
    <t>Fundraising Totals</t>
  </si>
  <si>
    <t>Miami</t>
  </si>
  <si>
    <t>501(c)(3), Canadian registered charity, Indian public charitable trust, or other government-designated tax-exempt organization</t>
  </si>
  <si>
    <t>Fund of two community foundations</t>
  </si>
  <si>
    <t>Fiscal sponsorship</t>
  </si>
  <si>
    <t>Japanese non-profit organization</t>
  </si>
  <si>
    <t>Does your SVP affiliate currently utilize an annual business plan, a strategic plan, or a similar organizational planning tool?</t>
  </si>
  <si>
    <t>If YES or IN PROCESS, please describe.</t>
  </si>
  <si>
    <t>We have a strategic plan that was completed in early 2018, that outlines our over-arching goals. We also have an "internal tiger team" -- which is a group of partners who work alongside the staff to set KPIs, create an annual business plan (for board approval) etc.</t>
  </si>
  <si>
    <t>We have a four year strategic plan, a strategic implementation plan, and annual work plans.</t>
  </si>
  <si>
    <t>SVP Calgary has a five year strategic plan that is reviewed on an annual basis at a board strategy session.</t>
  </si>
  <si>
    <t>We have strategic objectives and goals for the next 3 years, once the partnership accepts these, we will dive into the methodology, action plans and timeline for each.</t>
  </si>
  <si>
    <t>We just completed year 1 of our 2nd strategic plan (3 yrs).</t>
  </si>
  <si>
    <t>We are in the process of finalizing our refreshed strategic plan since the prior plan's time frame ended in 2018.</t>
  </si>
  <si>
    <t>We are applying Real-Time Strategic Planning (RTSP) to all that we do and as a result, we are always updating and modifying as needed.</t>
  </si>
  <si>
    <t>Last strategic plan developed and approved by board and partnership in May 2016.  Board and staff currently working on updated plan.</t>
  </si>
  <si>
    <t>Financial budget competed in 1st quarter each year.</t>
  </si>
  <si>
    <t>We use a driver diagram, which is a pretty simple tool to lay out our big aim for the year, and our sub-goals and strategies.</t>
  </si>
  <si>
    <t>We use a modified version of the one that was initially submitted to SVPI when we launched 2 years ago.</t>
  </si>
  <si>
    <t>We have an annual plan and next year (2020) we will go into planning phase for our 5-year plan starting in 2021.</t>
  </si>
  <si>
    <t>SVP is integrated within overall Mission Capital strategic plan, which was approved in Jan 2019.</t>
  </si>
  <si>
    <t>We have been working through our grant proposal project plan in 2018/2019. Heading into our strategic planning process for 2020-2022 this month.</t>
  </si>
  <si>
    <t>Strategic vision (2019-2021)   Theory of Change   Logic Model   2019 Operational Plan (tied to the Strategic Vision)</t>
  </si>
  <si>
    <t>We are taking the OCAT this summer, which will be utilized to build an operational plan.</t>
  </si>
  <si>
    <t>Real Time Strategic Planning Process</t>
  </si>
  <si>
    <t>Goals and objectives for each upcoming year are identified at the end of the prior year.</t>
  </si>
  <si>
    <t>We have a VSEM as a strategic plan.  With strategy and execution priorities for 1 year, 3 year and 5+ years.  For more detail, reach out to Linda Lazor, our CEO.</t>
  </si>
  <si>
    <t>Just completed</t>
  </si>
  <si>
    <t>We create annual budget and business plan.</t>
  </si>
  <si>
    <t>based on LaPiana's Real Time Strategic Planning methodology</t>
  </si>
  <si>
    <t>SVP Vancouver produces a business plan for each calendar year, and participates in strategic planning each September.</t>
  </si>
  <si>
    <t>As of December 31, 2018, how many partnership levels did you have?</t>
  </si>
  <si>
    <t>Please describe the partnership levels and partner contribution amount for each level.</t>
  </si>
  <si>
    <t>Most of them are founding partners and they have been in SVP Beijing and Shanghai for nearly 5-6 years. They didn't reduce the level of their donations. Each year one partner donates $5000.</t>
  </si>
  <si>
    <t>We have our standard partnership rate of $5,500. We also have a young partner rate, for anyone under 35, at $2,750. Finally, we have a corporate partner model where corporations pay between $10,000 and $15,000 for up to 3 of their employees to participate as full partners.</t>
  </si>
  <si>
    <t>Partner - individual, couple, business or foundation; $5,000 or more per year; volunteering is optional  Associate Partner - individual or couple under 40 or working in the government or social sector; $2500 or more per year, some volunteering required  Nonprofit consultant partner - individual who is a consultant and 50% or more of work is with nonprofits; $1500 or more per year; volunteering required  Adjunct Partner- Individual unable to join at the other levels; making a personally meaningful gift; must volunteer 96+ hours per year</t>
  </si>
  <si>
    <t>Full Partners (Pay $5,000/annum - max two members)  U35 Partners (Pay $2,500/annum - max two members)</t>
  </si>
  <si>
    <t>Investor-This level is $10,000 and provides an individual with the opportunity to have someone represent him/or her at events &amp; meetings. There are 2 units at this level.  Corporate- This level is $10,000 and is for a  corporation with 2 designated representatives, we ask for emerging leader and one senior leader.   Regular- $5,000 annual contribution for  a individual or couple above 40 years of age. This is 1 unit   Under 40-$2,500 for an individual or couple under 40 years of age and is 1 unit.   ** We are adding 2 additional levels in 2019; a Torchbearer for founding partners, we are not setting a value for their contribution and are encouraging a personally significant gift. We are also adding a community partner level and have not yet determined the financial contribution.</t>
  </si>
  <si>
    <t>Full Partner: 35 years of age &amp; over - $5,000/unit  Young Professional: under 35 years of age - $2500/unit  Social Good: available to new partner units if at least one person works in a "social good" career, which includes but is not limited to nonprofit leaders, law enforcement professionals, social workers, educators, mental health professionals and counselors - significant financial contribution with $1,000 minimum/unit</t>
  </si>
  <si>
    <t>Partner - $5,000</t>
  </si>
  <si>
    <t>- Individuals - $3,000 per year  - Emerging Philanthropists (&lt;40) - $1,500 although EP's can join us with a three year graduated scale ($500 first year, $1,000 second year and $1,500 third year)  - College $500 per year</t>
  </si>
  <si>
    <t>- Full Partners (personally significant giving -- $1000 or more)  - Fellows (personally significant giving &lt; $1000 + 5 hours/month; limited availability)  - Scholarships (personally significant giving &lt;$1000; limited availability)     Average contribution among all levels is $2,432.37</t>
  </si>
  <si>
    <t>Partners give commensurate with financial capacity and passion for SVP.  Current giving ranges from $0 to $125k</t>
  </si>
  <si>
    <t>Full Partner   $5,000  Split Partner  $2,500  Under 30       Varies, but averages around $1,000  Residency     Varies, but averages around $500</t>
  </si>
  <si>
    <t>Under 40 - $2,500  40 and over - $4,000  Couple rate - $6,000</t>
  </si>
  <si>
    <t>$1500 for nonprofit leaders and people under 40  $2500 for all other Partners (individuals)</t>
  </si>
  <si>
    <t>$5,000 Partner</t>
  </si>
  <si>
    <t>We have both Individual and Organizational partnership levels (all of these are "floors" or the minimum they can contribute:  Individual (Young Professional - under 40 y/o):  $3,000 per year  Individual (Standard - 40 y/o or older): $6,000  Organizational (can be a business, foundation, nonprofit or any other entity): $10,000 per year</t>
  </si>
  <si>
    <t>Corporate Partner $15k+  Leadership Circle $10k+  Partner $6k+  Rising Leader $1k+  Community Partner $0</t>
  </si>
  <si>
    <t>$2500 for nonprofit and under 40, $5000 for all others, payment by household unit. We changed to a personally significant giving model in 2019, paid by individual partner.</t>
  </si>
  <si>
    <t>Partners contribute between $1000-$4000 annually</t>
  </si>
  <si>
    <t>Traditional ($5k and up)   Under-Traditional (under $5k, with additional time commitments)   Encore Fellows (considered Partners during their Fellowship)</t>
  </si>
  <si>
    <t>$1000 - we make no distinction on their benefits at any level  $2500  $5000</t>
  </si>
  <si>
    <t>We ask each Partner to give a "personally significant amount". There is a board mandated minimum contribution of $1500 per person, but that minimum is not shared widely. Most contributions are between $3000 and $8000. There is no difference in the SVP experience for Partners based on what they donate - meaning, we don't think about "partnership levels".</t>
  </si>
  <si>
    <t>Individual Partners, $500/year</t>
  </si>
  <si>
    <t>Partners under 35 - $2,500  Partners over 35 - $6,000  Corporate Partners - $10,000</t>
  </si>
  <si>
    <t>1. Funding Partnership (contribute with funding/time/effort and participate in decision making)  2. Sponsor partnership (contribute with money)</t>
  </si>
  <si>
    <t>1 level - $5,000</t>
  </si>
  <si>
    <t>$4k (partners under 35), $6k (Contributing Partner), $10k (Sustaining Partner), $20k+ (Visionary Leadership Circle)</t>
  </si>
  <si>
    <t>We have recently just moved from two levels to "personally significant giving"</t>
  </si>
  <si>
    <t>1,000$(100,000 yen) per partner unit in a year.</t>
  </si>
  <si>
    <t>Partner: $5,000+   Associate Partner (under 40): $2,500+   Corporate Partner: $5,000+</t>
  </si>
  <si>
    <t>Young Professional Partner | $2,500 +  Partner | $5,000 +  Community Business Partner | $10,000 +  Leadership Partner | $10,000 +  Sustaining Partner | $25,000 +</t>
  </si>
  <si>
    <t>Full - $5000  Associate $2500 (under 35 years of age)</t>
  </si>
  <si>
    <t>As of date of data collection, how many of the following does your affiliate have?</t>
  </si>
  <si>
    <t>PARTNER UNITS</t>
  </si>
  <si>
    <t>Total PEOPLE/PARTNERS</t>
  </si>
  <si>
    <t>Do you ask partners, staff, and/or investees/nonprofit partners to self-identify their age, gender, race, nationality, ethnicity, religion, and/or other identities?</t>
  </si>
  <si>
    <t>If YES, please share that aggregated information here:</t>
  </si>
  <si>
    <t>Usually we will keep the records on their age, gender, nationality. All partners are Chinese. Male vs. Female = 3:7. On average, their age is above 38, from 38-50.</t>
  </si>
  <si>
    <t>This is data that we are currently collecting for 2019</t>
  </si>
  <si>
    <t>We ask for birth-dates upon enrollment</t>
  </si>
  <si>
    <t>Staff - Gender - 2 women</t>
  </si>
  <si>
    <t>Demographics as of 12/31/2018:  Race: White - 71, Black - 5, Asian - 4, Indian - 4, Biracial - 1  Gender: Female - 57, Male - 28  Ages: 20s - 2, 30s - 17, 40s - 14, 50s - 19, 60s - 19, 70s - 11, 80 - 2, 90s- 1  Location: Eastern suburb - 45, Eastern Cleveland - 6, Western Suburb - 18, Western Cleveland - 4, Southern Suburb-8, Downtown-1, Out-of-state - 3  Sector: Business- 32, Community Volunteer - 20, NP &amp; Philanthropy - 15, Education - 6, Health-4, Student-4, Law &amp; Gov - 3, Art - 1  Partner Longevity: &lt;1 yr - 9, 1 yr - 14, 2 to 4 yrs - 27, 5 to 9 yrs - 18, 10 to 14 yrs - 12, 15+ yrs - 5</t>
  </si>
  <si>
    <t>December 31, 2019:  - 19% Partners of color; 66% staff of color; 82% nonprofit partners of color  - 41% Partners under 45;   - 62% female Partners; 100% female employees; 55% female nonprofit partners, 9% nonbinary  - 7% LGBTQ Partners; 66% LGBTQ staff; 18% nonprofit partners of color</t>
  </si>
  <si>
    <t>Only board members</t>
  </si>
  <si>
    <t>We started this recently for partners and do not yet have aggregate data for all partners.</t>
  </si>
  <si>
    <t>White - 55.4%   Asian - 4.6%  Black or African American - 3.1%  Hispanic, Latino or Spanish - 0.89%   Mix of two or more races - 1.5%  Prefer not to answer - .8%  Unreported - 33.8%</t>
  </si>
  <si>
    <t>staff: 33% hispanic, 33% african american, 33% white   partners: not asked at this time  nonprofit partner (Investee) leaders: 66% hispanic, 33% asian/ pacific islander</t>
  </si>
  <si>
    <t>During 2018, how many of the following joined?</t>
  </si>
  <si>
    <t>During 2018, how many of the following left your partnership?</t>
  </si>
  <si>
    <t>What was your affiliate's 2018 partner retention rate (%)?</t>
  </si>
  <si>
    <t>During this current year, how many of the following do you project will join?</t>
  </si>
  <si>
    <t>Approximately how many current partners refer well-qualified prospects more than once a year?</t>
  </si>
  <si>
    <t>Approximately how many current partners refer AND CLOSE partner prospects more than once a year?</t>
  </si>
  <si>
    <t>If YES, from your most recent partner survey, what percentage of your partners report being satisfied with their involvement (%)?</t>
  </si>
  <si>
    <t>From your partner survey or other source, what percentage of your partners have no involvement with your organization beyond their monetary donation (%)?</t>
  </si>
  <si>
    <t>How many events with an educational element did you produce and/or promote in 2018? Note: Purely social events do not count as education events.</t>
  </si>
  <si>
    <t>How many of the following organizations did your SVP affiliate work with in 2018?</t>
  </si>
  <si>
    <t>Active investees/nonprofit partners and/or advisees (receiving grant funds + capacity building support)</t>
  </si>
  <si>
    <t>Active time-only investments</t>
  </si>
  <si>
    <t>Active impact investing organizations</t>
  </si>
  <si>
    <t>How many other organizations did your affiliate serve in some other way in 2018? (e.g. through pitch competitions, board matching programs, etc.)</t>
  </si>
  <si>
    <t>Please list the names and issue areas of each investee/nonprofit partner you worked with in 2018.</t>
  </si>
  <si>
    <t>Rural Children Education, elderly care, toxic pollution prevention for people's health</t>
  </si>
  <si>
    <t>Trinity Boston Foundation -- youth + racial equity   Union Capital Boston -- civic engagement   My Life My Choice -- youth + fighting exploitation   Boston CASA -- foster care youth   EnRoot -- youth + education   Veterans Legal Services -- veterans (it's all in the name)</t>
  </si>
  <si>
    <t>Attention Homes - homeless teens and young adults  Community Food Share - food insecurity  KGNU Community Radio - community radio  Voices for Children CASA - abused and neglected children   WOW! Children's Museum - early child development  YWCA Boulder County - women, children, and racism</t>
  </si>
  <si>
    <t>Dare to Care - Bully prevention  CanLearn Society - youth with learning challenges (ADHD, etc.)</t>
  </si>
  <si>
    <t>1. The Bee Cause- Environmental Education   2. Lowcountry Autism Foundation-Health and Welfare  3. Kids on Point- Opportunity Gap/ Education  4. Turning Leaf- Recidivism  5. Metanoia- Opportunity Gap  6. Reading Partners- Education  7. Fresh Future Farm- Food Desert, Workforce Development   8.Halos- Kinship Care  9.Darkness to Light- Child Sexual Abuse  10. Camp Happy Days- Childhood Cancer  11. Dee Norton Children's Advocacy - Abuse &amp; Trauma   12.Pattisons Academy- Education/ Special Needs  13. My Sisters House- Domestic Abuse  14. Windwood Farms- At risk youth  15. South Carolina Community Loan Fund-Housing/ Opportunity Gap   16. Sustainability Institute-Environment   17. Homeworks of America- Housing  18. Enough Pie-Opportunity Gap</t>
  </si>
  <si>
    <t>Heart Math Tutoring = education/children  ourBRIDGE for KIDS = refugees/education/children  Fashion &amp; Compassion = adult abuse/mentoring  Digi-Bridge = technology/children  GenOne = education/mentoring/youth  Profound Gentlemen = equity/education/teachers  Promising Pages = literacy/children  PlateShare = hunger relief</t>
  </si>
  <si>
    <t>Embarc:  education  Metropolitan Tenants Organization:  housing/tenants' rights  Primo Center for Women and Children:  family homelessness</t>
  </si>
  <si>
    <t>ChangingGears - Transportation  Corporation for Findlay Market - Employment  MORTAR - Entrepreneurship for Underrepresented Populations</t>
  </si>
  <si>
    <t>Grant+Capacity Building: Jordan Community Resource Center (human trafficking &amp; addiction); Kids' Book Bank (literacy)    Time-Only in 2018: Home Repair Resource Center (housing)- note this Investee received final grant check 12/2017, but the engagement ended 6/2018; University Settlement (community settlement house); Effective Leadership Academy (education; leadership skills; soft skills)</t>
  </si>
  <si>
    <t>All Our Kin - early childhood &amp; workforce development  Building One Community - immigrants, workforce development  Career Resources Inc (time only) - workforce development  Carver - education (out of school time / summer school)  CT Colleges &amp; Universities (CSCU) - higher education/workforce development  Domus Kids, Inc. - workforce development for high school/re-entry youth  Horizons National - education (out of school/summer school)  TSS CoLAB - education / literacy  SVP Workforce Development Initiative (public/private partnership)</t>
  </si>
  <si>
    <t>NTARuPT-Reducing unplanned teen pregnancy  Dollars for College-College savings  Readers2Leaders-Helping children read at grade level</t>
  </si>
  <si>
    <t>Accelerator Program:  Free From - domestic violence  Vigilant Love - anti-Islamophobia   Korean American Coalition - Korean American civil rights  CSH Speak Up! - homelessness advocacy  Center for Powerful Public Schools - education reform  + 15 additional through Fast Pitch program.</t>
  </si>
  <si>
    <t>Youthworx - mentor, board, operations, sales  ICAN - mentoring, pricing, structure, IT, funding  Good cycles - HR  100 Story Building</t>
  </si>
  <si>
    <t>Guitars Over Guns - Youth Development (social/emotional + school/career success)    Lotus House - Homelessness</t>
  </si>
  <si>
    <t>The BrandLab - teen workforce development  Connections to Independence - teen foster care transition  Cookie Cart - teen workforce development  Elpis Enterprises - teen homeless workforce development  Roots for the Home Team - teen workforce development  Spark-Y - teen STEM, environmental sustainability and entrepreneurship  World Savvy - teen responsible global citizens</t>
  </si>
  <si>
    <t>Allies Against Slavery - human trafficking  Hand to Hold - support for parents of NICU babies  Catholic Charities - mental health counseling services</t>
  </si>
  <si>
    <t>Heinz Endowments - Programmatic Funding Support  New Sun Rising - Capacity Building Support  Grable- Programmatic Funding Support  Eden Hall -Programmatic Funding Support  Hillman Foundation - Programmatic Funding Support</t>
  </si>
  <si>
    <t>All our investments are focused on equitable access to early learning experiences (aka Preschool for All)   - Albina Head Start   - Black Parent Initiative   - Center of African Immigrants &amp; Refugee Organization (CAIRO)   - Community Education Worker Program   - Culturally Specific Early Learning Advocacy Collaborative (aka Equity Collaborative)   - Growing Master Trainers  - Immigrant &amp; Refugee Community Organization (IRCO)   - KairosPDX  - Latino Network   - Metropolitan Family Service  - Multnomah County Preschool for All Task Force  - Native American Youth &amp; Family Center (NAYA)   - Regional Kindergarten Readiness Network   - Teaching Preschool Partners</t>
  </si>
  <si>
    <t>Education  Workforce Development</t>
  </si>
  <si>
    <t>Youth Code Jam - a STEM education nonprofit for 7-12 grade students</t>
  </si>
  <si>
    <t>Mid City CAN: High School Graduation Rates  Diamond Educational Excellent Partnership: Collaboration  Dreams for Change: Homelessness  Casa Cornelia: Human Trafficking  Bilateral Safety Corridor Coalition: Human Trafficking</t>
  </si>
  <si>
    <t>Partners in Housing Solutions (homelessness)  Sustainable Future (Environnent)  Santa Barbara County Food Rescue (Environment/Hunger Issues)  Financial Literacy program in partnership with Price Waterhouse Coopers and local public school districts</t>
  </si>
  <si>
    <t>Puget Sound Sage - Environment  Spark Northwest - Environment  Toxics Free Future - Environment  Futurewise - Environment  Washington Green Schools - Environment  Seattle University Youth - Education  Somali Parent Education Board - Education  One America - Education  Southeast Seattle Education Coalition - Education  Somali Youth &amp; Family - Education  Open arms - Early Childhood  Southwest Youth &amp; Family Services - Early Childhood  Children's Alliance - Early Childhood  East African Community Services - K-12 Education  Communities in Schools Seattle - K-12 Education  Sound Discipline - K-12 Education  WA Bloc - K-12 Education</t>
  </si>
  <si>
    <t>STL Youth Jobs - youth workforce/employment  North Side Community School - youth education  Kingdom House - youth development  CHADS Coalition - youth suicide prevention  Unleashing Potential - youth development/college access</t>
  </si>
  <si>
    <t>Youth Law Center: Resilient Youth  California Youth Connection: Resilient Youth  Village Enterprise: International Development  Somos Mayfair: Education  Global Press Institute: International Development  Silicon Valley Urban Debate League: Education  Stride Center: Workforce Development  One Degree: Basic Needs</t>
  </si>
  <si>
    <t>-children in poverty and isolation  -food-loss  -ending care  -young mothers/unexpected pregnant  -immigrant mothers  -depression of corporate  worker  -HIV survivors in Kenya  -elderly poeple</t>
  </si>
  <si>
    <t>Job Path: focus: job attainment, higher ed, poverty   HIgher Ground: focus: at-risk youth, trauma, poverty, education  Southern Arizona Research Science Engineering Foundation: focus: STEM, education,   Old Pueblo Community Services: homelessness</t>
  </si>
  <si>
    <t>(A01) FASD Society for BC | Health  (A02) ArtStarts in Schools | Arts  (A03) PEDAL Foundation | Employment  (A04) Take A Hike | Education  (A05) Environmental Youth Alliance | Environment  (A06) Burnaby MoreSports | Education  (A07) Community First Foundation | Food Security  (A08) Kinbrace Community Society | Housing  (A09) Mom2Mom Child Poverty | Food Security/Housing  (A10) Learning Disabilities Society | Education  (A11) Writers' Exchange | Education  (A12) Fresh Roots | Education/Food Security  (A13) Red Fox | Employment    (B01) KidSafe | Education/Food Security  (B02) Growing Chefs! | Education/Food Security  (B03) Athletics for Kids | Education   (B04) ONE TO ONE Literacy Society | Education  (B05) Power To Be | Education  (B06) Zero Ceiling | Housing</t>
  </si>
  <si>
    <t>How many investment cycles (selecting NEW investees/nonprofit partners) did you complete in 2018?</t>
  </si>
  <si>
    <t>0 - this was carry over from 2017</t>
  </si>
  <si>
    <t>How many of the following NEW organizations did you add in 2018?</t>
  </si>
  <si>
    <t>Investees/nonprofit partners and/or advisees (receiving grant funds + capacity building support)</t>
  </si>
  <si>
    <t>Time-only investments</t>
  </si>
  <si>
    <t>Impact investing organizations</t>
  </si>
  <si>
    <t>What was the total value of your NEW investments in 2018? (in U.S. dollars)</t>
  </si>
  <si>
    <t>What was the total value of your REFUNDING investments in 2018? (in U.S. dollars)</t>
  </si>
  <si>
    <t>If you granted any ADDITIONAL FUNDS in 2018 outside of your investment cycle, please list that total here. (in U.S. dollars)</t>
  </si>
  <si>
    <t>What is your affiliate's grantmaking focus area? (select as many as apply)</t>
  </si>
  <si>
    <t>Children/youth</t>
  </si>
  <si>
    <t>Early childhood education</t>
  </si>
  <si>
    <t>Economic opportunity/poverty alleviation</t>
  </si>
  <si>
    <t>Education</t>
  </si>
  <si>
    <t>Environment</t>
  </si>
  <si>
    <t>General community focus</t>
  </si>
  <si>
    <t>Health</t>
  </si>
  <si>
    <t>Housing</t>
  </si>
  <si>
    <t>Social Justice</t>
  </si>
  <si>
    <t>Systems change</t>
  </si>
  <si>
    <t>No grantmaking focus area</t>
  </si>
  <si>
    <t>We look for organizations that are at an inflection point, as opposed to focusing on a specific sector</t>
  </si>
  <si>
    <t>Specifically - building resilient youth through programming outside of school hours</t>
  </si>
  <si>
    <t>The Partnership has identified the following 4 issue areas: Economic Opportunity, Education, At-Risk Youth, and Workforce Development. Currently, the partnership is working to identify a focal point in one or two of the aforementioned issue areas to focus the next investment cycle on.</t>
  </si>
  <si>
    <t>NPs addressing social and economic inequality</t>
  </si>
  <si>
    <t>Poverty</t>
  </si>
  <si>
    <t>Social Innovation</t>
  </si>
  <si>
    <t>Workforce Development;  Closing the Opportunity Gap in CT through the levers of education and workforce development</t>
  </si>
  <si>
    <t>Current investee program is focused on earned revenue</t>
  </si>
  <si>
    <t>Changes every year. FY18 was Homelessness</t>
  </si>
  <si>
    <t>Hunger/food waste</t>
  </si>
  <si>
    <t>What types of programs does your affiliate offer? (select as many as apply)</t>
  </si>
  <si>
    <t>Accelerator</t>
  </si>
  <si>
    <t>Boards with Brains</t>
  </si>
  <si>
    <t>Capacity building/grants</t>
  </si>
  <si>
    <t>Collective action</t>
  </si>
  <si>
    <t>Communities of practice</t>
  </si>
  <si>
    <t>Community education events</t>
  </si>
  <si>
    <t>Corporate day of service</t>
  </si>
  <si>
    <t>Educational issue committee</t>
  </si>
  <si>
    <t>Execs Evolve</t>
  </si>
  <si>
    <t>Impact investing</t>
  </si>
  <si>
    <t>Invested Leaders</t>
  </si>
  <si>
    <t>Nonprofit management education events</t>
  </si>
  <si>
    <t>Partners education events</t>
  </si>
  <si>
    <t>Pitch competition</t>
  </si>
  <si>
    <t>Pivot Points</t>
  </si>
  <si>
    <t>Revenue Generator</t>
  </si>
  <si>
    <t>Rising Leaders</t>
  </si>
  <si>
    <t>Spark Teams</t>
  </si>
  <si>
    <t>SVP Fellows</t>
  </si>
  <si>
    <t>SVP Kids/Teens</t>
  </si>
  <si>
    <t>Think Tank-a-thon/Cocktails and Collaboration</t>
  </si>
  <si>
    <t>No Program</t>
  </si>
  <si>
    <t>Salons and small group dinners</t>
  </si>
  <si>
    <t>White-Board Strategy Sessions, Empower Charleston Showcase Event, Nonprofit leadership Development Programs and we host a radio show, Venture Forward.</t>
  </si>
  <si>
    <t>Brainstorming Strategy Sessions with Nonprofit's Leadership Team</t>
  </si>
  <si>
    <t>Fee for service pitch trainings, systems change support, &amp; white allyship trainings</t>
  </si>
  <si>
    <t>Impact Dinners - These dinners, hosted by SVP Partners, bring our Partners together with community experts and provide a unique forum to learn about pressing community issues and discuss potential solutions.</t>
  </si>
  <si>
    <t>Capacity building cohort; board referrals and matching</t>
  </si>
  <si>
    <t>Partner Led Interest Circles</t>
  </si>
  <si>
    <t>How many paid staff (in FTEs) does your organization currently have?</t>
  </si>
  <si>
    <t>We are planning an active campaign in 2019 focused on launching our new "Emerging Organizations" track funding</t>
  </si>
  <si>
    <t>general operations</t>
  </si>
  <si>
    <t>We raise sponsorship funds for Fast Pitch &amp; the Accelerator, as well as general operating funds.</t>
  </si>
  <si>
    <t>Community Partner Program</t>
  </si>
  <si>
    <t>Build financial reserve</t>
  </si>
  <si>
    <t>new program - to launch Community Impact Goal</t>
  </si>
  <si>
    <t>To support our shared services program (Fundraising Trainer + Social Impact Coach).</t>
  </si>
  <si>
    <t>Oct 1 - Sept 30</t>
  </si>
  <si>
    <t>August-July</t>
  </si>
  <si>
    <t>October to September</t>
  </si>
  <si>
    <t>Jun-May</t>
  </si>
  <si>
    <t>What was the total revenue raised for your last fiscal year? (in U.S. dollars)</t>
  </si>
  <si>
    <t>What were the total expenses for your last fiscal year, including grants? (in U.S. dollars)</t>
  </si>
  <si>
    <t>What percentage of your total revenue came from the following sources in your last fiscal year? Your answers should total 100%.</t>
  </si>
  <si>
    <t>Additional Partner Contributions (above the relevant minimum contribution)</t>
  </si>
  <si>
    <t>Event Sponsorship</t>
  </si>
  <si>
    <t>Corporate partnerships (non-event-related)</t>
  </si>
  <si>
    <t>Other (include each type and percentage for each)</t>
  </si>
  <si>
    <t>Program Activities - Partner Education/Development</t>
  </si>
  <si>
    <t>Program Activities - Investee Capacity Building</t>
  </si>
  <si>
    <t>Program Activities - Major Event(s) (Fast Pitch, bigBang!, etc.)</t>
  </si>
  <si>
    <t>Program Activities - Other: Emerging/New Programs</t>
  </si>
  <si>
    <t>What were your average monthly expenses for the last 12 months, excluding grants? (in U.S. dollars)</t>
  </si>
  <si>
    <t>What is your total unrestricted cash balance as of the most recent reconciled month? (in U.S. dollars)</t>
  </si>
  <si>
    <t>What is the cumulative number of investees/nonprofit partners receiving investment since your affiliate's inception? Click here to see what your affiliate reported in the last survey ("YE 2016" tab).</t>
  </si>
  <si>
    <t>What is the cumulative financial investment since your affiliate's inception? (in U.S. dollars) Click here to see what your affiliate reported in the last survey ("YE 2016" tab).</t>
  </si>
  <si>
    <t>As of July 01, 2019</t>
  </si>
  <si>
    <t>Mean</t>
  </si>
  <si>
    <t>% YES</t>
  </si>
  <si>
    <t>Carizon provides a wide range of counselling and education services, ranging from family counselling to programs like Pathways to Education to refugee support; CMHA-WW provides mental health counselling and support; Child Witness Centre works with children who have been the victims of, or witnesses to a crime.; SHORE Centre (SHORE stands for Sexual Health Options, Resources, &amp; Education) provides local information on pregnancy options (adoption, abortion, parenting) and sexual health education workshops and programs for all ages.</t>
  </si>
  <si>
    <t>Some of it; here is what we know from self-reporting:  Staff = 3 white females ages 64, 38, 41  Investee EDs = 2 females, 4 males; 4 white, 1 black, 1 latina  Partners = 67 females, 66 males; 2 black, 130 white, 3 other; 21 under age 35</t>
  </si>
  <si>
    <t>China</t>
  </si>
  <si>
    <t>Program Information</t>
  </si>
  <si>
    <t>Focus Area</t>
  </si>
  <si>
    <t>Tip: To hide or show all data notes at once, just navigate to:
REVIEW &gt;NOTES &gt;SHOW ALL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</si>
</sst>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0.0"/>
    <numFmt numFmtId="167" formatCode="_(&quot;$&quot;* #,##0_);_(&quot;$&quot;* \(#,##0\);_(&quot;$&quot;* &quot;-&quot;??_);_(@_)"/>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0"/>
      <name val="Tahoma"/>
      <family val="2"/>
    </font>
    <font>
      <sz val="10"/>
      <name val="Microsoft Sans Serif"/>
      <family val="2"/>
    </font>
    <font>
      <sz val="9"/>
      <color indexed="81"/>
      <name val="Tahoma"/>
      <family val="2"/>
    </font>
    <font>
      <b/>
      <sz val="9"/>
      <color indexed="81"/>
      <name val="Tahoma"/>
      <family val="2"/>
    </font>
    <font>
      <b/>
      <sz val="10"/>
      <name val="Calibri"/>
      <family val="2"/>
      <scheme val="minor"/>
    </font>
    <font>
      <sz val="10"/>
      <name val="Calibri"/>
      <family val="2"/>
      <scheme val="minor"/>
    </font>
    <font>
      <sz val="10"/>
      <color theme="1"/>
      <name val="Calibri"/>
      <family val="2"/>
      <scheme val="minor"/>
    </font>
    <font>
      <i/>
      <sz val="10"/>
      <name val="Calibri"/>
      <family val="2"/>
      <scheme val="minor"/>
    </font>
    <font>
      <sz val="10"/>
      <color indexed="23"/>
      <name val="Calibri"/>
      <family val="2"/>
      <scheme val="minor"/>
    </font>
    <font>
      <b/>
      <sz val="9"/>
      <color indexed="81"/>
      <name val="Tahoma"/>
      <charset val="1"/>
    </font>
    <font>
      <sz val="9"/>
      <color indexed="81"/>
      <name val="Tahoma"/>
      <charset val="1"/>
    </font>
    <font>
      <b/>
      <sz val="10"/>
      <color indexed="23"/>
      <name val="Calibri"/>
      <family val="2"/>
      <scheme val="minor"/>
    </font>
    <font>
      <u/>
      <sz val="10"/>
      <color theme="10"/>
      <name val="Arial"/>
      <family val="2"/>
    </font>
    <font>
      <i/>
      <sz val="10"/>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tint="-9.9978637043366805E-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44" fontId="3" fillId="0" borderId="0" applyFont="0" applyFill="0" applyBorder="0" applyAlignment="0" applyProtection="0"/>
    <xf numFmtId="0" fontId="5" fillId="0" borderId="0"/>
    <xf numFmtId="0" fontId="4" fillId="0" borderId="0"/>
    <xf numFmtId="9" fontId="3" fillId="0" borderId="0" applyFont="0" applyFill="0" applyBorder="0" applyAlignment="0" applyProtection="0"/>
    <xf numFmtId="0" fontId="2" fillId="0" borderId="0"/>
    <xf numFmtId="0" fontId="1" fillId="0" borderId="0"/>
    <xf numFmtId="0" fontId="16" fillId="0" borderId="0" applyNumberFormat="0" applyFill="0" applyBorder="0" applyAlignment="0" applyProtection="0"/>
  </cellStyleXfs>
  <cellXfs count="166">
    <xf numFmtId="0" fontId="0" fillId="0" borderId="0" xfId="0"/>
    <xf numFmtId="0" fontId="8" fillId="0" borderId="0" xfId="6" applyFont="1" applyFill="1" applyBorder="1" applyAlignment="1">
      <alignment horizontal="center" vertical="center"/>
    </xf>
    <xf numFmtId="0" fontId="8" fillId="0" borderId="0" xfId="6" applyFont="1" applyAlignment="1">
      <alignment horizontal="center" vertical="center"/>
    </xf>
    <xf numFmtId="0" fontId="9" fillId="0" borderId="2" xfId="6" applyFont="1" applyFill="1" applyBorder="1"/>
    <xf numFmtId="0" fontId="9" fillId="0" borderId="0" xfId="6" applyFont="1" applyFill="1" applyBorder="1"/>
    <xf numFmtId="0" fontId="9" fillId="0" borderId="0" xfId="6" applyFont="1"/>
    <xf numFmtId="165" fontId="9" fillId="0" borderId="0" xfId="6" applyNumberFormat="1" applyFont="1" applyFill="1" applyBorder="1"/>
    <xf numFmtId="0" fontId="9" fillId="0" borderId="0" xfId="6" applyFont="1" applyFill="1" applyBorder="1" applyAlignment="1">
      <alignment horizontal="left"/>
    </xf>
    <xf numFmtId="0" fontId="9" fillId="0" borderId="0" xfId="6" applyFont="1" applyFill="1"/>
    <xf numFmtId="0" fontId="9" fillId="0" borderId="2" xfId="6" applyFont="1" applyFill="1" applyBorder="1" applyAlignment="1">
      <alignment wrapText="1"/>
    </xf>
    <xf numFmtId="1" fontId="9" fillId="0" borderId="0" xfId="6" applyNumberFormat="1" applyFont="1" applyFill="1" applyBorder="1"/>
    <xf numFmtId="10" fontId="9" fillId="0" borderId="0" xfId="6" applyNumberFormat="1" applyFont="1" applyFill="1" applyBorder="1"/>
    <xf numFmtId="0" fontId="9" fillId="0" borderId="0" xfId="6" applyFont="1" applyFill="1" applyBorder="1" applyAlignment="1">
      <alignment wrapText="1"/>
    </xf>
    <xf numFmtId="0" fontId="8" fillId="0" borderId="0" xfId="6" applyFont="1" applyFill="1" applyBorder="1" applyAlignment="1">
      <alignment wrapText="1"/>
    </xf>
    <xf numFmtId="0" fontId="9" fillId="0" borderId="0" xfId="3" applyFont="1" applyFill="1" applyBorder="1" applyAlignment="1">
      <alignment vertical="top" wrapText="1"/>
    </xf>
    <xf numFmtId="0" fontId="10" fillId="0" borderId="0" xfId="6" applyFont="1" applyFill="1" applyBorder="1" applyAlignment="1">
      <alignment horizontal="right"/>
    </xf>
    <xf numFmtId="9" fontId="10" fillId="0" borderId="0" xfId="6" applyNumberFormat="1" applyFont="1" applyFill="1" applyBorder="1" applyAlignment="1">
      <alignment horizontal="right"/>
    </xf>
    <xf numFmtId="10" fontId="10" fillId="0" borderId="0" xfId="6" applyNumberFormat="1" applyFont="1" applyFill="1" applyBorder="1" applyAlignment="1">
      <alignment horizontal="right"/>
    </xf>
    <xf numFmtId="1" fontId="9" fillId="0" borderId="0" xfId="6" applyNumberFormat="1" applyFont="1" applyFill="1" applyBorder="1" applyAlignment="1">
      <alignment horizontal="right"/>
    </xf>
    <xf numFmtId="3" fontId="10" fillId="0" borderId="0" xfId="6" applyNumberFormat="1" applyFont="1" applyFill="1" applyBorder="1" applyAlignment="1"/>
    <xf numFmtId="164" fontId="9" fillId="0" borderId="0" xfId="6" applyNumberFormat="1" applyFont="1" applyFill="1" applyBorder="1"/>
    <xf numFmtId="0" fontId="9" fillId="0" borderId="0" xfId="6" applyFont="1" applyFill="1" applyAlignment="1">
      <alignment wrapText="1"/>
    </xf>
    <xf numFmtId="3" fontId="9" fillId="0" borderId="0" xfId="6" applyNumberFormat="1" applyFont="1" applyFill="1" applyBorder="1" applyAlignment="1">
      <alignment horizontal="right"/>
    </xf>
    <xf numFmtId="0" fontId="9" fillId="0" borderId="0" xfId="3" applyFont="1" applyFill="1" applyBorder="1"/>
    <xf numFmtId="9" fontId="9" fillId="0" borderId="0" xfId="6" applyNumberFormat="1" applyFont="1" applyFill="1" applyBorder="1" applyAlignment="1">
      <alignment horizontal="right"/>
    </xf>
    <xf numFmtId="0" fontId="12" fillId="0" borderId="0" xfId="6" applyFont="1" applyFill="1" applyBorder="1"/>
    <xf numFmtId="0" fontId="12" fillId="0" borderId="0" xfId="6" applyFont="1" applyFill="1" applyBorder="1" applyAlignment="1">
      <alignment horizontal="left"/>
    </xf>
    <xf numFmtId="0" fontId="8" fillId="0" borderId="0" xfId="6" applyFont="1" applyFill="1" applyBorder="1"/>
    <xf numFmtId="0" fontId="8" fillId="0" borderId="0" xfId="6" applyFont="1" applyFill="1" applyBorder="1" applyAlignment="1">
      <alignment horizontal="center"/>
    </xf>
    <xf numFmtId="0" fontId="9" fillId="0" borderId="0" xfId="6" applyFont="1" applyBorder="1"/>
    <xf numFmtId="10" fontId="9" fillId="0" borderId="0" xfId="6" applyNumberFormat="1" applyFont="1" applyBorder="1"/>
    <xf numFmtId="10" fontId="9" fillId="0" borderId="0" xfId="6" applyNumberFormat="1" applyFont="1" applyFill="1" applyBorder="1" applyAlignment="1">
      <alignment horizontal="right"/>
    </xf>
    <xf numFmtId="9" fontId="9" fillId="0" borderId="0" xfId="6" applyNumberFormat="1" applyFont="1" applyBorder="1" applyAlignment="1">
      <alignment horizontal="right"/>
    </xf>
    <xf numFmtId="17" fontId="9" fillId="0" borderId="0" xfId="6" applyNumberFormat="1" applyFont="1" applyFill="1" applyBorder="1" applyAlignment="1">
      <alignment horizontal="center" wrapText="1"/>
    </xf>
    <xf numFmtId="0" fontId="10" fillId="0" borderId="0" xfId="6" applyFont="1" applyFill="1" applyBorder="1" applyAlignment="1">
      <alignment horizontal="center"/>
    </xf>
    <xf numFmtId="1" fontId="9" fillId="0" borderId="0" xfId="6" applyNumberFormat="1" applyFont="1" applyFill="1" applyBorder="1" applyAlignment="1">
      <alignment horizontal="center"/>
    </xf>
    <xf numFmtId="0" fontId="9" fillId="0" borderId="0" xfId="6" applyFont="1" applyFill="1" applyBorder="1" applyAlignment="1">
      <alignment horizontal="center"/>
    </xf>
    <xf numFmtId="2" fontId="9" fillId="0" borderId="0" xfId="6" applyNumberFormat="1" applyFont="1" applyFill="1" applyBorder="1" applyAlignment="1">
      <alignment horizontal="center"/>
    </xf>
    <xf numFmtId="0" fontId="9" fillId="0" borderId="2" xfId="3" applyFont="1" applyFill="1" applyBorder="1" applyAlignment="1">
      <alignment horizontal="left" vertical="top" wrapText="1"/>
    </xf>
    <xf numFmtId="0" fontId="9" fillId="0" borderId="2" xfId="3" applyFont="1" applyFill="1" applyBorder="1" applyAlignment="1">
      <alignment vertical="top" wrapText="1"/>
    </xf>
    <xf numFmtId="164" fontId="9" fillId="0" borderId="2" xfId="3" applyNumberFormat="1" applyFont="1" applyFill="1" applyBorder="1" applyAlignment="1">
      <alignment vertical="top" wrapText="1"/>
    </xf>
    <xf numFmtId="164" fontId="9" fillId="0" borderId="2" xfId="6" applyNumberFormat="1" applyFont="1" applyFill="1" applyBorder="1"/>
    <xf numFmtId="164" fontId="9" fillId="0" borderId="0" xfId="6" applyNumberFormat="1" applyFont="1" applyFill="1"/>
    <xf numFmtId="164" fontId="9" fillId="0" borderId="2" xfId="6" applyNumberFormat="1" applyFont="1" applyFill="1" applyBorder="1" applyAlignment="1">
      <alignment wrapText="1"/>
    </xf>
    <xf numFmtId="0" fontId="8" fillId="0" borderId="2" xfId="6" applyFont="1" applyFill="1" applyBorder="1"/>
    <xf numFmtId="0" fontId="8" fillId="0" borderId="0" xfId="6" applyFont="1" applyFill="1"/>
    <xf numFmtId="0" fontId="8" fillId="0" borderId="0" xfId="6" applyFont="1" applyBorder="1" applyAlignment="1">
      <alignment horizontal="center" vertical="center"/>
    </xf>
    <xf numFmtId="9" fontId="9" fillId="0" borderId="0" xfId="4" applyFont="1" applyFill="1" applyBorder="1"/>
    <xf numFmtId="0" fontId="8" fillId="3" borderId="2" xfId="3" applyFont="1" applyFill="1" applyBorder="1" applyAlignment="1">
      <alignment horizontal="center" vertical="center"/>
    </xf>
    <xf numFmtId="0" fontId="8" fillId="0" borderId="0" xfId="6" applyFont="1" applyFill="1" applyAlignment="1">
      <alignment horizontal="center" vertical="center"/>
    </xf>
    <xf numFmtId="0" fontId="9" fillId="6" borderId="2" xfId="3" applyFont="1" applyFill="1" applyBorder="1" applyAlignment="1">
      <alignment horizontal="left" vertical="top" wrapText="1"/>
    </xf>
    <xf numFmtId="0" fontId="8" fillId="0" borderId="2" xfId="6" applyFont="1" applyFill="1" applyBorder="1" applyAlignment="1">
      <alignment wrapText="1"/>
    </xf>
    <xf numFmtId="0" fontId="9" fillId="0" borderId="2" xfId="3" applyFont="1" applyFill="1" applyBorder="1" applyAlignment="1">
      <alignment horizontal="left" vertical="top" wrapText="1" indent="1"/>
    </xf>
    <xf numFmtId="0" fontId="8" fillId="0" borderId="2" xfId="3" applyFont="1" applyFill="1" applyBorder="1" applyAlignment="1">
      <alignment horizontal="left" vertical="top" wrapText="1" indent="1"/>
    </xf>
    <xf numFmtId="0" fontId="9" fillId="2" borderId="0" xfId="6" applyFont="1" applyFill="1" applyBorder="1"/>
    <xf numFmtId="0" fontId="9" fillId="0" borderId="0" xfId="6" applyFont="1" applyAlignment="1">
      <alignment horizontal="center" vertical="top"/>
    </xf>
    <xf numFmtId="0" fontId="9" fillId="0" borderId="0" xfId="6" applyFont="1" applyFill="1" applyBorder="1" applyAlignment="1">
      <alignment horizontal="center" vertical="top"/>
    </xf>
    <xf numFmtId="0" fontId="9" fillId="0" borderId="0" xfId="6" applyFont="1" applyBorder="1" applyAlignment="1">
      <alignment horizontal="center" vertical="top"/>
    </xf>
    <xf numFmtId="0" fontId="9" fillId="0" borderId="3" xfId="3" applyFont="1" applyFill="1" applyBorder="1" applyAlignment="1">
      <alignment vertical="top" wrapText="1"/>
    </xf>
    <xf numFmtId="0" fontId="9" fillId="0" borderId="4" xfId="3" applyFont="1" applyFill="1" applyBorder="1" applyAlignment="1">
      <alignment horizontal="left" vertical="top" wrapText="1" indent="1"/>
    </xf>
    <xf numFmtId="0" fontId="8" fillId="8" borderId="6" xfId="6" applyFont="1" applyFill="1" applyBorder="1" applyAlignment="1">
      <alignment wrapText="1"/>
    </xf>
    <xf numFmtId="0" fontId="9" fillId="0" borderId="3" xfId="3" applyFont="1" applyFill="1" applyBorder="1" applyAlignment="1">
      <alignment horizontal="left" vertical="top"/>
    </xf>
    <xf numFmtId="0" fontId="9" fillId="0" borderId="4" xfId="3" applyFont="1" applyFill="1" applyBorder="1" applyAlignment="1">
      <alignment horizontal="left" vertical="top" wrapText="1"/>
    </xf>
    <xf numFmtId="0" fontId="8" fillId="8" borderId="5" xfId="6" applyFont="1" applyFill="1" applyBorder="1" applyAlignment="1">
      <alignment wrapText="1"/>
    </xf>
    <xf numFmtId="0" fontId="9" fillId="2" borderId="0" xfId="6" applyFont="1" applyFill="1"/>
    <xf numFmtId="0" fontId="11" fillId="4" borderId="6" xfId="3" applyFont="1" applyFill="1" applyBorder="1" applyAlignment="1">
      <alignment horizontal="left" vertical="top" wrapText="1"/>
    </xf>
    <xf numFmtId="0" fontId="11" fillId="7" borderId="6" xfId="3" applyFont="1" applyFill="1" applyBorder="1" applyAlignment="1">
      <alignment horizontal="left" vertical="top" wrapText="1"/>
    </xf>
    <xf numFmtId="0" fontId="11" fillId="5" borderId="6" xfId="3" applyFont="1" applyFill="1" applyBorder="1" applyAlignment="1">
      <alignment horizontal="left" vertical="top" wrapText="1"/>
    </xf>
    <xf numFmtId="0" fontId="11" fillId="7" borderId="5" xfId="3" applyFont="1" applyFill="1" applyBorder="1" applyAlignment="1">
      <alignment horizontal="left" vertical="top" wrapText="1"/>
    </xf>
    <xf numFmtId="167" fontId="9" fillId="0" borderId="2" xfId="1" applyNumberFormat="1" applyFont="1" applyFill="1" applyBorder="1" applyAlignment="1">
      <alignment wrapText="1"/>
    </xf>
    <xf numFmtId="0" fontId="9" fillId="0" borderId="3" xfId="0" applyFont="1" applyBorder="1" applyAlignment="1"/>
    <xf numFmtId="0" fontId="8" fillId="0" borderId="6" xfId="3" applyFont="1" applyFill="1" applyBorder="1" applyAlignment="1">
      <alignment horizontal="center"/>
    </xf>
    <xf numFmtId="0" fontId="8" fillId="0" borderId="5" xfId="3" applyFont="1" applyFill="1" applyBorder="1" applyAlignment="1">
      <alignment horizontal="center"/>
    </xf>
    <xf numFmtId="0" fontId="8" fillId="0" borderId="1" xfId="3" applyFont="1" applyFill="1" applyBorder="1" applyAlignment="1">
      <alignment horizontal="center"/>
    </xf>
    <xf numFmtId="0" fontId="8" fillId="7" borderId="2" xfId="6" applyFont="1" applyFill="1" applyBorder="1" applyAlignment="1">
      <alignment horizontal="center"/>
    </xf>
    <xf numFmtId="0" fontId="9" fillId="0" borderId="2" xfId="0" applyFont="1" applyBorder="1" applyAlignment="1"/>
    <xf numFmtId="0" fontId="9" fillId="8" borderId="5" xfId="0" applyFont="1" applyFill="1" applyBorder="1" applyAlignment="1"/>
    <xf numFmtId="0" fontId="9" fillId="8" borderId="1" xfId="0" applyFont="1" applyFill="1" applyBorder="1" applyAlignment="1"/>
    <xf numFmtId="0" fontId="9" fillId="0" borderId="0" xfId="6" applyFont="1" applyFill="1" applyBorder="1" applyAlignment="1"/>
    <xf numFmtId="165" fontId="9" fillId="0" borderId="0" xfId="6" applyNumberFormat="1" applyFont="1" applyFill="1" applyBorder="1" applyAlignment="1">
      <alignment horizontal="center"/>
    </xf>
    <xf numFmtId="0" fontId="9" fillId="0" borderId="4" xfId="0" applyFont="1" applyBorder="1" applyAlignment="1"/>
    <xf numFmtId="0" fontId="9" fillId="2" borderId="2" xfId="0" applyFont="1" applyFill="1" applyBorder="1" applyAlignment="1"/>
    <xf numFmtId="6" fontId="9" fillId="0" borderId="3" xfId="0" applyNumberFormat="1" applyFont="1" applyBorder="1" applyAlignment="1"/>
    <xf numFmtId="0" fontId="9" fillId="4" borderId="5" xfId="0" applyFont="1" applyFill="1" applyBorder="1" applyAlignment="1"/>
    <xf numFmtId="0" fontId="9" fillId="4" borderId="1" xfId="0" applyFont="1" applyFill="1" applyBorder="1" applyAlignment="1"/>
    <xf numFmtId="0" fontId="9" fillId="0" borderId="2" xfId="0" applyFont="1" applyFill="1" applyBorder="1" applyAlignment="1"/>
    <xf numFmtId="0" fontId="9" fillId="5" borderId="5" xfId="0" applyFont="1" applyFill="1" applyBorder="1" applyAlignment="1"/>
    <xf numFmtId="0" fontId="9" fillId="5" borderId="1" xfId="0" applyFont="1" applyFill="1" applyBorder="1" applyAlignment="1"/>
    <xf numFmtId="0" fontId="9" fillId="7" borderId="5" xfId="0" applyFont="1" applyFill="1" applyBorder="1" applyAlignment="1"/>
    <xf numFmtId="0" fontId="9" fillId="7" borderId="1" xfId="0" applyFont="1" applyFill="1" applyBorder="1" applyAlignment="1"/>
    <xf numFmtId="9" fontId="9" fillId="0" borderId="2" xfId="0" applyNumberFormat="1" applyFont="1" applyBorder="1" applyAlignment="1"/>
    <xf numFmtId="9" fontId="9" fillId="0" borderId="2" xfId="4" applyFont="1" applyBorder="1" applyAlignment="1"/>
    <xf numFmtId="10" fontId="9" fillId="0" borderId="2" xfId="0" applyNumberFormat="1" applyFont="1" applyBorder="1" applyAlignment="1"/>
    <xf numFmtId="0" fontId="8" fillId="0" borderId="0" xfId="6" applyFont="1" applyFill="1" applyBorder="1" applyAlignment="1"/>
    <xf numFmtId="9" fontId="9" fillId="0" borderId="0" xfId="4" applyFont="1" applyFill="1" applyBorder="1" applyAlignment="1"/>
    <xf numFmtId="0" fontId="11" fillId="7" borderId="1" xfId="3" applyFont="1" applyFill="1" applyBorder="1" applyAlignment="1">
      <alignment horizontal="left" wrapText="1"/>
    </xf>
    <xf numFmtId="164" fontId="9" fillId="0" borderId="0" xfId="6" applyNumberFormat="1" applyFont="1" applyFill="1" applyBorder="1" applyAlignment="1"/>
    <xf numFmtId="10" fontId="9" fillId="0" borderId="0" xfId="6" applyNumberFormat="1" applyFont="1" applyFill="1" applyBorder="1" applyAlignment="1"/>
    <xf numFmtId="167" fontId="9" fillId="0" borderId="2" xfId="1" applyNumberFormat="1" applyFont="1" applyBorder="1" applyAlignment="1"/>
    <xf numFmtId="6" fontId="9" fillId="0" borderId="2" xfId="0" applyNumberFormat="1" applyFont="1" applyBorder="1" applyAlignment="1"/>
    <xf numFmtId="6" fontId="9" fillId="0" borderId="2" xfId="0" applyNumberFormat="1" applyFont="1" applyFill="1" applyBorder="1" applyAlignment="1"/>
    <xf numFmtId="8" fontId="9" fillId="0" borderId="2" xfId="0" applyNumberFormat="1" applyFont="1" applyBorder="1" applyAlignment="1"/>
    <xf numFmtId="9" fontId="9" fillId="0" borderId="2" xfId="4" applyFont="1" applyFill="1" applyBorder="1" applyAlignment="1"/>
    <xf numFmtId="0" fontId="9" fillId="2" borderId="0" xfId="6" applyFont="1" applyFill="1" applyBorder="1" applyAlignment="1"/>
    <xf numFmtId="0" fontId="8" fillId="0" borderId="2" xfId="3" applyFont="1" applyFill="1" applyBorder="1" applyAlignment="1">
      <alignment wrapText="1"/>
    </xf>
    <xf numFmtId="9" fontId="9" fillId="0" borderId="2" xfId="4" applyNumberFormat="1" applyFont="1" applyBorder="1" applyAlignment="1"/>
    <xf numFmtId="167" fontId="9" fillId="0" borderId="2" xfId="1" applyNumberFormat="1" applyFont="1" applyFill="1" applyBorder="1" applyAlignment="1"/>
    <xf numFmtId="0" fontId="9" fillId="2" borderId="2" xfId="1" applyNumberFormat="1" applyFont="1" applyFill="1" applyBorder="1" applyAlignment="1"/>
    <xf numFmtId="3" fontId="9" fillId="0" borderId="2" xfId="1" applyNumberFormat="1" applyFont="1" applyBorder="1" applyAlignment="1"/>
    <xf numFmtId="9" fontId="9" fillId="0" borderId="0" xfId="6" applyNumberFormat="1" applyFont="1" applyFill="1" applyBorder="1" applyAlignment="1"/>
    <xf numFmtId="0" fontId="9" fillId="0" borderId="0" xfId="0" applyFont="1" applyAlignment="1"/>
    <xf numFmtId="0" fontId="10" fillId="0" borderId="0" xfId="6" applyFont="1" applyFill="1" applyBorder="1" applyAlignment="1"/>
    <xf numFmtId="9" fontId="10" fillId="0" borderId="0" xfId="6" applyNumberFormat="1" applyFont="1" applyFill="1" applyBorder="1" applyAlignment="1"/>
    <xf numFmtId="1" fontId="9" fillId="0" borderId="0" xfId="6" applyNumberFormat="1" applyFont="1" applyFill="1" applyBorder="1" applyAlignment="1"/>
    <xf numFmtId="1" fontId="10" fillId="0" borderId="0" xfId="6" applyNumberFormat="1" applyFont="1" applyFill="1" applyBorder="1" applyAlignment="1"/>
    <xf numFmtId="166" fontId="9" fillId="0" borderId="0" xfId="6" applyNumberFormat="1" applyFont="1" applyFill="1" applyBorder="1" applyAlignment="1"/>
    <xf numFmtId="3" fontId="9" fillId="0" borderId="0" xfId="6" applyNumberFormat="1" applyFont="1" applyFill="1" applyBorder="1" applyAlignment="1"/>
    <xf numFmtId="2" fontId="10" fillId="0" borderId="0" xfId="6" applyNumberFormat="1" applyFont="1" applyFill="1" applyBorder="1" applyAlignment="1"/>
    <xf numFmtId="10" fontId="10" fillId="0" borderId="0" xfId="6" applyNumberFormat="1" applyFont="1" applyFill="1" applyBorder="1" applyAlignment="1"/>
    <xf numFmtId="10" fontId="9" fillId="0" borderId="0" xfId="3" applyNumberFormat="1" applyFont="1" applyFill="1" applyBorder="1" applyAlignment="1">
      <alignment wrapText="1"/>
    </xf>
    <xf numFmtId="9" fontId="9" fillId="0" borderId="0" xfId="3" applyNumberFormat="1" applyFont="1" applyFill="1" applyBorder="1" applyAlignment="1">
      <alignment wrapText="1"/>
    </xf>
    <xf numFmtId="0" fontId="9" fillId="0" borderId="0" xfId="6" applyFont="1" applyBorder="1" applyAlignment="1"/>
    <xf numFmtId="164" fontId="10" fillId="0" borderId="0" xfId="6" applyNumberFormat="1" applyFont="1" applyFill="1" applyBorder="1" applyAlignment="1"/>
    <xf numFmtId="0" fontId="9" fillId="0" borderId="0" xfId="6" applyNumberFormat="1" applyFont="1" applyFill="1" applyBorder="1" applyAlignment="1"/>
    <xf numFmtId="4" fontId="9" fillId="0" borderId="0" xfId="6" applyNumberFormat="1" applyFont="1" applyFill="1" applyBorder="1" applyAlignment="1"/>
    <xf numFmtId="0" fontId="9" fillId="0" borderId="0" xfId="6" applyFont="1" applyAlignment="1"/>
    <xf numFmtId="0" fontId="8" fillId="6" borderId="2" xfId="3" applyFont="1" applyFill="1" applyBorder="1" applyAlignment="1">
      <alignment wrapText="1"/>
    </xf>
    <xf numFmtId="9" fontId="9" fillId="2" borderId="2" xfId="0" applyNumberFormat="1" applyFont="1" applyFill="1" applyBorder="1" applyAlignment="1"/>
    <xf numFmtId="0" fontId="8" fillId="0" borderId="2" xfId="3" applyFont="1" applyFill="1" applyBorder="1" applyAlignment="1">
      <alignment horizontal="left" wrapText="1"/>
    </xf>
    <xf numFmtId="0" fontId="8" fillId="6" borderId="0" xfId="6" applyFont="1" applyFill="1" applyAlignment="1">
      <alignment horizontal="center"/>
    </xf>
    <xf numFmtId="0" fontId="8" fillId="6" borderId="3" xfId="3" applyFont="1" applyFill="1" applyBorder="1" applyAlignment="1">
      <alignment horizontal="left"/>
    </xf>
    <xf numFmtId="9" fontId="8" fillId="0" borderId="4" xfId="4" applyFont="1" applyFill="1" applyBorder="1" applyAlignment="1">
      <alignment horizontal="left" wrapText="1"/>
    </xf>
    <xf numFmtId="0" fontId="8" fillId="6" borderId="4" xfId="3" applyFont="1" applyFill="1" applyBorder="1" applyAlignment="1">
      <alignment horizontal="left" wrapText="1"/>
    </xf>
    <xf numFmtId="1" fontId="8" fillId="0" borderId="2" xfId="3" applyNumberFormat="1" applyFont="1" applyFill="1" applyBorder="1" applyAlignment="1">
      <alignment wrapText="1"/>
    </xf>
    <xf numFmtId="0" fontId="8" fillId="6" borderId="3" xfId="3" applyFont="1" applyFill="1" applyBorder="1" applyAlignment="1">
      <alignment wrapText="1"/>
    </xf>
    <xf numFmtId="0" fontId="8" fillId="4" borderId="5" xfId="3" applyFont="1" applyFill="1" applyBorder="1" applyAlignment="1">
      <alignment horizontal="left" wrapText="1"/>
    </xf>
    <xf numFmtId="0" fontId="8" fillId="6" borderId="4" xfId="3" applyFont="1" applyFill="1" applyBorder="1" applyAlignment="1">
      <alignment wrapText="1"/>
    </xf>
    <xf numFmtId="0" fontId="8" fillId="0" borderId="4" xfId="3" applyFont="1" applyFill="1" applyBorder="1" applyAlignment="1">
      <alignment wrapText="1"/>
    </xf>
    <xf numFmtId="1" fontId="8" fillId="0" borderId="4" xfId="3" applyNumberFormat="1" applyFont="1" applyFill="1" applyBorder="1" applyAlignment="1">
      <alignment wrapText="1"/>
    </xf>
    <xf numFmtId="9" fontId="8" fillId="0" borderId="2" xfId="4" applyFont="1" applyFill="1" applyBorder="1" applyAlignment="1">
      <alignment horizontal="left" wrapText="1"/>
    </xf>
    <xf numFmtId="0" fontId="8" fillId="5" borderId="5" xfId="3" applyFont="1" applyFill="1" applyBorder="1" applyAlignment="1">
      <alignment horizontal="left" wrapText="1"/>
    </xf>
    <xf numFmtId="0" fontId="8" fillId="7" borderId="5" xfId="3" applyFont="1" applyFill="1" applyBorder="1" applyAlignment="1">
      <alignment horizontal="left" wrapText="1"/>
    </xf>
    <xf numFmtId="9" fontId="8" fillId="0" borderId="2" xfId="4" applyFont="1" applyFill="1" applyBorder="1" applyAlignment="1">
      <alignment wrapText="1"/>
    </xf>
    <xf numFmtId="0" fontId="8" fillId="6" borderId="2" xfId="3" applyFont="1" applyFill="1" applyBorder="1" applyAlignment="1">
      <alignment horizontal="left" wrapText="1"/>
    </xf>
    <xf numFmtId="9" fontId="8" fillId="0" borderId="2" xfId="3" applyNumberFormat="1" applyFont="1" applyFill="1" applyBorder="1" applyAlignment="1">
      <alignment wrapText="1"/>
    </xf>
    <xf numFmtId="1" fontId="8" fillId="0" borderId="2" xfId="4" applyNumberFormat="1" applyFont="1" applyFill="1" applyBorder="1" applyAlignment="1">
      <alignment wrapText="1"/>
    </xf>
    <xf numFmtId="0" fontId="8" fillId="0" borderId="2" xfId="4" applyNumberFormat="1" applyFont="1" applyFill="1" applyBorder="1" applyAlignment="1">
      <alignment wrapText="1"/>
    </xf>
    <xf numFmtId="1" fontId="8" fillId="6" borderId="2" xfId="3" applyNumberFormat="1" applyFont="1" applyFill="1" applyBorder="1" applyAlignment="1">
      <alignment wrapText="1"/>
    </xf>
    <xf numFmtId="1" fontId="8" fillId="0" borderId="2" xfId="1" applyNumberFormat="1" applyFont="1" applyFill="1" applyBorder="1" applyAlignment="1">
      <alignment wrapText="1"/>
    </xf>
    <xf numFmtId="167" fontId="8" fillId="0" borderId="2" xfId="1" applyNumberFormat="1" applyFont="1" applyFill="1" applyBorder="1" applyAlignment="1">
      <alignment wrapText="1"/>
    </xf>
    <xf numFmtId="166" fontId="8" fillId="0" borderId="2" xfId="3" applyNumberFormat="1" applyFont="1" applyFill="1" applyBorder="1" applyAlignment="1">
      <alignment wrapText="1"/>
    </xf>
    <xf numFmtId="164" fontId="8" fillId="6" borderId="2" xfId="3" applyNumberFormat="1" applyFont="1" applyFill="1" applyBorder="1" applyAlignment="1">
      <alignment wrapText="1"/>
    </xf>
    <xf numFmtId="164" fontId="8" fillId="0" borderId="2" xfId="3" applyNumberFormat="1" applyFont="1" applyFill="1" applyBorder="1" applyAlignment="1">
      <alignment wrapText="1"/>
    </xf>
    <xf numFmtId="9" fontId="8" fillId="0" borderId="2" xfId="4" applyNumberFormat="1" applyFont="1" applyFill="1" applyBorder="1" applyAlignment="1">
      <alignment wrapText="1"/>
    </xf>
    <xf numFmtId="164" fontId="8" fillId="6" borderId="2" xfId="6" applyNumberFormat="1" applyFont="1" applyFill="1" applyBorder="1" applyAlignment="1">
      <alignment wrapText="1"/>
    </xf>
    <xf numFmtId="164" fontId="8" fillId="0" borderId="2" xfId="6" applyNumberFormat="1" applyFont="1" applyFill="1" applyBorder="1" applyAlignment="1">
      <alignment wrapText="1"/>
    </xf>
    <xf numFmtId="0" fontId="8" fillId="6" borderId="2" xfId="6" applyFont="1" applyFill="1" applyBorder="1" applyAlignment="1">
      <alignment wrapText="1"/>
    </xf>
    <xf numFmtId="1" fontId="8" fillId="0" borderId="2" xfId="6" applyNumberFormat="1" applyFont="1" applyFill="1" applyBorder="1" applyAlignment="1">
      <alignment wrapText="1"/>
    </xf>
    <xf numFmtId="0" fontId="8" fillId="0" borderId="0" xfId="3" applyFont="1" applyFill="1" applyBorder="1" applyAlignment="1">
      <alignment wrapText="1"/>
    </xf>
    <xf numFmtId="0" fontId="8" fillId="0" borderId="0" xfId="3" applyFont="1" applyFill="1" applyBorder="1" applyAlignment="1"/>
    <xf numFmtId="0" fontId="15" fillId="0" borderId="0" xfId="6" applyFont="1" applyFill="1" applyBorder="1" applyAlignment="1"/>
    <xf numFmtId="0" fontId="15" fillId="0" borderId="0" xfId="6" applyFont="1" applyFill="1" applyBorder="1" applyAlignment="1">
      <alignment horizontal="left"/>
    </xf>
    <xf numFmtId="0" fontId="8" fillId="0" borderId="0" xfId="6" applyFont="1" applyAlignment="1"/>
    <xf numFmtId="0" fontId="9" fillId="6" borderId="2" xfId="0" applyFont="1" applyFill="1" applyBorder="1" applyAlignment="1"/>
    <xf numFmtId="0" fontId="16" fillId="8" borderId="6" xfId="7" applyFill="1" applyBorder="1" applyAlignment="1">
      <alignment wrapText="1"/>
    </xf>
    <xf numFmtId="0" fontId="17" fillId="0" borderId="0" xfId="0" applyFont="1" applyAlignment="1">
      <alignment wrapText="1"/>
    </xf>
  </cellXfs>
  <cellStyles count="8">
    <cellStyle name="Currency" xfId="1" builtinId="4"/>
    <cellStyle name="Hyperlink" xfId="7" builtinId="8"/>
    <cellStyle name="Normal" xfId="0" builtinId="0"/>
    <cellStyle name="Normal 2" xfId="2" xr:uid="{00000000-0005-0000-0000-000003000000}"/>
    <cellStyle name="Normal 3" xfId="5" xr:uid="{00000000-0005-0000-0000-000004000000}"/>
    <cellStyle name="Normal 3 2" xfId="6" xr:uid="{00000000-0005-0000-0000-000005000000}"/>
    <cellStyle name="Normal_2007 Affiliate health data.xls" xfId="3" xr:uid="{00000000-0005-0000-0000-000006000000}"/>
    <cellStyle name="Percent" xfId="4" builtinId="5"/>
  </cellStyles>
  <dxfs count="0"/>
  <tableStyles count="0" defaultTableStyle="TableStyleMedium2" defaultPivotStyle="PivotStyleLight16"/>
  <colors>
    <mruColors>
      <color rgb="FFFF0000"/>
      <color rgb="FFB93D90"/>
      <color rgb="FFFF99FF"/>
      <color rgb="FF66FFCC"/>
      <color rgb="FF00823B"/>
      <color rgb="FF857B4B"/>
      <color rgb="FF2A4464"/>
      <color rgb="FF19283B"/>
      <color rgb="FF6841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1510992554191E-2"/>
          <c:y val="3.8556933201963225E-2"/>
          <c:w val="0.87392299888894254"/>
          <c:h val="0.96561965148040751"/>
        </c:manualLayout>
      </c:layout>
      <c:pieChart>
        <c:varyColors val="1"/>
        <c:ser>
          <c:idx val="0"/>
          <c:order val="0"/>
          <c:spPr>
            <a:effectLst/>
          </c:spPr>
          <c:dPt>
            <c:idx val="0"/>
            <c:bubble3D val="0"/>
            <c:spPr>
              <a:solidFill>
                <a:schemeClr val="accent1"/>
              </a:solidFill>
              <a:ln>
                <a:noFill/>
              </a:ln>
              <a:effectLst/>
            </c:spPr>
            <c:extLst>
              <c:ext xmlns:c16="http://schemas.microsoft.com/office/drawing/2014/chart" uri="{C3380CC4-5D6E-409C-BE32-E72D297353CC}">
                <c16:uniqueId val="{00000001-8830-4764-8354-2995C488297A}"/>
              </c:ext>
            </c:extLst>
          </c:dPt>
          <c:dPt>
            <c:idx val="1"/>
            <c:bubble3D val="0"/>
            <c:spPr>
              <a:solidFill>
                <a:schemeClr val="accent2"/>
              </a:solidFill>
              <a:ln>
                <a:noFill/>
              </a:ln>
              <a:effectLst/>
            </c:spPr>
            <c:extLst>
              <c:ext xmlns:c16="http://schemas.microsoft.com/office/drawing/2014/chart" uri="{C3380CC4-5D6E-409C-BE32-E72D297353CC}">
                <c16:uniqueId val="{00000003-8830-4764-8354-2995C488297A}"/>
              </c:ext>
            </c:extLst>
          </c:dPt>
          <c:dPt>
            <c:idx val="2"/>
            <c:bubble3D val="0"/>
            <c:spPr>
              <a:solidFill>
                <a:schemeClr val="accent3"/>
              </a:solidFill>
              <a:ln>
                <a:noFill/>
              </a:ln>
              <a:effectLst/>
            </c:spPr>
            <c:extLst>
              <c:ext xmlns:c16="http://schemas.microsoft.com/office/drawing/2014/chart" uri="{C3380CC4-5D6E-409C-BE32-E72D297353CC}">
                <c16:uniqueId val="{00000005-8830-4764-8354-2995C488297A}"/>
              </c:ext>
            </c:extLst>
          </c:dPt>
          <c:dLbls>
            <c:dLbl>
              <c:idx val="0"/>
              <c:layout>
                <c:manualLayout>
                  <c:x val="-0.1955684545623268"/>
                  <c:y val="0.10048480901223392"/>
                </c:manualLayout>
              </c:layout>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1203487293054041"/>
                      <c:h val="0.28463644321254888"/>
                    </c:manualLayout>
                  </c15:layout>
                </c:ext>
                <c:ext xmlns:c16="http://schemas.microsoft.com/office/drawing/2014/chart" uri="{C3380CC4-5D6E-409C-BE32-E72D297353CC}">
                  <c16:uniqueId val="{00000001-8830-4764-8354-2995C488297A}"/>
                </c:ext>
              </c:extLst>
            </c:dLbl>
            <c:dLbl>
              <c:idx val="1"/>
              <c:layout>
                <c:manualLayout>
                  <c:x val="-0.13732867878589605"/>
                  <c:y val="-3.3690936545071583E-2"/>
                </c:manualLayout>
              </c:layout>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830-4764-8354-2995C488297A}"/>
                </c:ext>
              </c:extLst>
            </c:dLbl>
            <c:dLbl>
              <c:idx val="2"/>
              <c:layout>
                <c:manualLayout>
                  <c:x val="0.18861415804490131"/>
                  <c:y val="-0.16814319231035105"/>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4699116380462854"/>
                      <c:h val="0.23703837578570125"/>
                    </c:manualLayout>
                  </c15:layout>
                </c:ext>
                <c:ext xmlns:c16="http://schemas.microsoft.com/office/drawing/2014/chart" uri="{C3380CC4-5D6E-409C-BE32-E72D297353CC}">
                  <c16:uniqueId val="{00000005-8830-4764-8354-2995C488297A}"/>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3"/>
            </c:numLit>
          </c:cat>
          <c:val>
            <c:numLit>
              <c:formatCode>General</c:formatCode>
              <c:ptCount val="3"/>
            </c:numLit>
          </c:val>
          <c:extLst>
            <c:ext xmlns:c16="http://schemas.microsoft.com/office/drawing/2014/chart" uri="{C3380CC4-5D6E-409C-BE32-E72D297353CC}">
              <c16:uniqueId val="{00000006-8830-4764-8354-2995C488297A}"/>
            </c:ext>
          </c:extLst>
        </c:ser>
        <c:dLbls>
          <c:dLblPos val="ctr"/>
          <c:showLegendKey val="0"/>
          <c:showVal val="0"/>
          <c:showCatName val="0"/>
          <c:showSerName val="0"/>
          <c:showPercent val="1"/>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134937</xdr:colOff>
      <xdr:row>0</xdr:row>
      <xdr:rowOff>126999</xdr:rowOff>
    </xdr:from>
    <xdr:to>
      <xdr:col>9</xdr:col>
      <xdr:colOff>579436</xdr:colOff>
      <xdr:row>77</xdr:row>
      <xdr:rowOff>87313</xdr:rowOff>
    </xdr:to>
    <xdr:sp macro="" textlink="">
      <xdr:nvSpPr>
        <xdr:cNvPr id="2" name="TextBox 1">
          <a:extLst>
            <a:ext uri="{FF2B5EF4-FFF2-40B4-BE49-F238E27FC236}">
              <a16:creationId xmlns:a16="http://schemas.microsoft.com/office/drawing/2014/main" id="{CB97ADA0-39BE-4D85-86A2-33D36A855536}"/>
            </a:ext>
          </a:extLst>
        </xdr:cNvPr>
        <xdr:cNvSpPr txBox="1"/>
      </xdr:nvSpPr>
      <xdr:spPr>
        <a:xfrm>
          <a:off x="134937" y="126999"/>
          <a:ext cx="5945187" cy="12184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endParaRPr lang="en-US" sz="1100" b="0" i="0" u="none" strike="noStrike">
            <a:solidFill>
              <a:schemeClr val="dk1"/>
            </a:solidFill>
            <a:effectLst/>
            <a:latin typeface="+mn-lt"/>
            <a:ea typeface="+mn-ea"/>
            <a:cs typeface="+mn-cs"/>
          </a:endParaRPr>
        </a:p>
        <a:p>
          <a:pPr rtl="0" fontAlgn="base"/>
          <a:endParaRPr lang="en-US" sz="1100" b="0" i="0" u="none" strike="noStrike">
            <a:solidFill>
              <a:schemeClr val="dk1"/>
            </a:solidFill>
            <a:effectLst/>
            <a:latin typeface="+mn-lt"/>
            <a:ea typeface="+mn-ea"/>
            <a:cs typeface="+mn-cs"/>
          </a:endParaRPr>
        </a:p>
        <a:p>
          <a:pPr rtl="0" fontAlgn="base"/>
          <a:endParaRPr lang="en-US" sz="1100" b="0" i="0" u="none" strike="noStrike">
            <a:solidFill>
              <a:schemeClr val="dk1"/>
            </a:solidFill>
            <a:effectLst/>
            <a:latin typeface="+mn-lt"/>
            <a:ea typeface="+mn-ea"/>
            <a:cs typeface="+mn-cs"/>
          </a:endParaRPr>
        </a:p>
        <a:p>
          <a:pPr rtl="0" fontAlgn="base"/>
          <a:endParaRPr lang="en-US" sz="1100" b="0" i="0" u="none" strike="noStrike">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					</a:t>
          </a:r>
        </a:p>
        <a:p>
          <a:pPr rtl="0" fontAlgn="base"/>
          <a:endParaRPr lang="en-US" sz="1100" b="0" i="0" u="none" strike="noStrike">
            <a:solidFill>
              <a:schemeClr val="dk1"/>
            </a:solidFill>
            <a:effectLst/>
            <a:latin typeface="+mn-lt"/>
            <a:ea typeface="+mn-ea"/>
            <a:cs typeface="+mn-cs"/>
          </a:endParaRPr>
        </a:p>
        <a:p>
          <a:pPr rtl="0" fontAlgn="base"/>
          <a:endParaRPr lang="en-US" sz="1100" b="0" i="0" u="none" strike="noStrike">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					October 08, 2019</a:t>
          </a:r>
        </a:p>
        <a:p>
          <a:pPr rtl="0"/>
          <a:r>
            <a:rPr lang="en-US" sz="1100" b="0" i="0" u="none" strike="noStrike">
              <a:solidFill>
                <a:schemeClr val="dk1"/>
              </a:solidFill>
              <a:effectLst/>
              <a:latin typeface="+mn-lt"/>
              <a:ea typeface="+mn-ea"/>
              <a:cs typeface="+mn-cs"/>
            </a:rPr>
            <a:t>Dear SVP Network, </a:t>
          </a:r>
          <a:endParaRPr lang="en-US" b="0">
            <a:effectLst/>
          </a:endParaRPr>
        </a:p>
        <a:p>
          <a:pPr rtl="0"/>
          <a:br>
            <a:rPr lang="en-US" b="0">
              <a:effectLst/>
            </a:rPr>
          </a:br>
          <a:r>
            <a:rPr lang="en-US" sz="1100" b="0" i="0" u="none" strike="noStrike">
              <a:solidFill>
                <a:schemeClr val="dk1"/>
              </a:solidFill>
              <a:effectLst/>
              <a:latin typeface="+mn-lt"/>
              <a:ea typeface="+mn-ea"/>
              <a:cs typeface="+mn-cs"/>
            </a:rPr>
            <a:t>SVP International (SVPI) is pleased to release the 2018 Network Data which provides insights into the operations of SVP affiliate organizations and the SVP global network as a whole. This data was collected from affiliate staff members between June and September of 2019. Thirty-two of 43 network affiliates submitted data. Seven Indian affiliates and two Chinese affiliates aggregated their data into country-wide submissions, respectively.</a:t>
          </a:r>
          <a:endParaRPr lang="en-US" b="0">
            <a:effectLst/>
          </a:endParaRPr>
        </a:p>
        <a:p>
          <a:pPr rtl="0"/>
          <a:br>
            <a:rPr lang="en-US" b="0">
              <a:effectLst/>
            </a:rPr>
          </a:br>
          <a:r>
            <a:rPr lang="en-US" sz="1100" b="0" i="0" u="none" strike="noStrike">
              <a:solidFill>
                <a:schemeClr val="dk1"/>
              </a:solidFill>
              <a:effectLst/>
              <a:latin typeface="+mn-lt"/>
              <a:ea typeface="+mn-ea"/>
              <a:cs typeface="+mn-cs"/>
            </a:rPr>
            <a:t>Since 2005, SVPI has collected approximately 140 data points from affiliates in the network on an annual basis. This set of network data has come to be known as the Affiliate Health Data, which is a bit of a misnomer. In truth this data helps us understand our footprint. We can reliably look to this data to tell us how large SVP is by the measures of Partners, Staff, investees, grants made, and revenue. Because we’ve collected this data for 11 years, we can see how our footprint has changed over time, and we encourage affiliates to use this data to benchmark themselves across specific data points. </a:t>
          </a:r>
          <a:endParaRPr lang="en-US" b="0">
            <a:effectLst/>
          </a:endParaRPr>
        </a:p>
        <a:p>
          <a:pPr rtl="0"/>
          <a:br>
            <a:rPr lang="en-US" b="0">
              <a:effectLst/>
            </a:rPr>
          </a:br>
          <a:r>
            <a:rPr lang="en-US" sz="1100" b="0" i="0" u="none" strike="noStrike">
              <a:solidFill>
                <a:schemeClr val="dk1"/>
              </a:solidFill>
              <a:effectLst/>
              <a:latin typeface="+mn-lt"/>
              <a:ea typeface="+mn-ea"/>
              <a:cs typeface="+mn-cs"/>
            </a:rPr>
            <a:t>We receive regular requests for this data from affiliates in the network but also from funders and potential partner organizations. At the same time, many affiliates have shared feedback that the network data collection and reporting process should be updated to address the following concerns:</a:t>
          </a:r>
          <a:endParaRPr lang="en-US" b="0">
            <a:effectLst/>
          </a:endParaRPr>
        </a:p>
        <a:p>
          <a:pPr lvl="1" rtl="0" fontAlgn="base"/>
          <a:br>
            <a:rPr lang="en-US" b="0">
              <a:effectLst/>
            </a:rPr>
          </a:br>
          <a:r>
            <a:rPr lang="en-US" sz="1100" b="0" i="1" u="none" strike="noStrike">
              <a:solidFill>
                <a:schemeClr val="dk1"/>
              </a:solidFill>
              <a:effectLst/>
              <a:latin typeface="+mn-lt"/>
              <a:ea typeface="+mn-ea"/>
              <a:cs typeface="+mn-cs"/>
            </a:rPr>
            <a:t>With variation and evolution across 43 affiliates, some questions are entirely irrelevant for many affiliates.</a:t>
          </a:r>
        </a:p>
        <a:p>
          <a:pPr lvl="1" rtl="0" fontAlgn="base"/>
          <a:endParaRPr lang="en-US" sz="1100" b="0" i="1" u="none" strike="noStrike">
            <a:solidFill>
              <a:schemeClr val="dk1"/>
            </a:solidFill>
            <a:effectLst/>
            <a:latin typeface="+mn-lt"/>
            <a:ea typeface="+mn-ea"/>
            <a:cs typeface="+mn-cs"/>
          </a:endParaRPr>
        </a:p>
        <a:p>
          <a:pPr lvl="1" rtl="0" fontAlgn="base"/>
          <a:r>
            <a:rPr lang="en-US" sz="1100" b="0" i="1" u="none" strike="noStrike">
              <a:solidFill>
                <a:schemeClr val="dk1"/>
              </a:solidFill>
              <a:effectLst/>
              <a:latin typeface="+mn-lt"/>
              <a:ea typeface="+mn-ea"/>
              <a:cs typeface="+mn-cs"/>
            </a:rPr>
            <a:t>The survey requires a significant investment of affiliate staff time to complete.</a:t>
          </a:r>
        </a:p>
        <a:p>
          <a:pPr lvl="1" rtl="0" fontAlgn="base"/>
          <a:endParaRPr lang="en-US" sz="1100" b="0" i="1" u="none" strike="noStrike">
            <a:solidFill>
              <a:schemeClr val="dk1"/>
            </a:solidFill>
            <a:effectLst/>
            <a:latin typeface="+mn-lt"/>
            <a:ea typeface="+mn-ea"/>
            <a:cs typeface="+mn-cs"/>
          </a:endParaRPr>
        </a:p>
        <a:p>
          <a:pPr lvl="1" rtl="0" fontAlgn="base"/>
          <a:r>
            <a:rPr lang="en-US" sz="1100" b="0" i="1" u="none" strike="noStrike">
              <a:solidFill>
                <a:schemeClr val="dk1"/>
              </a:solidFill>
              <a:effectLst/>
              <a:latin typeface="+mn-lt"/>
              <a:ea typeface="+mn-ea"/>
              <a:cs typeface="+mn-cs"/>
            </a:rPr>
            <a:t>Without full context, this data may cause internal or external stakeholders to draw false conclusions.</a:t>
          </a:r>
        </a:p>
        <a:p>
          <a:pPr lvl="1" rtl="0" fontAlgn="base"/>
          <a:endParaRPr lang="en-US" sz="1100" b="0" i="1" u="none" strike="noStrike">
            <a:solidFill>
              <a:schemeClr val="dk1"/>
            </a:solidFill>
            <a:effectLst/>
            <a:latin typeface="+mn-lt"/>
            <a:ea typeface="+mn-ea"/>
            <a:cs typeface="+mn-cs"/>
          </a:endParaRPr>
        </a:p>
        <a:p>
          <a:pPr lvl="1" rtl="0" fontAlgn="base"/>
          <a:r>
            <a:rPr lang="en-US" sz="1100" b="0" i="1" u="none" strike="noStrike">
              <a:solidFill>
                <a:schemeClr val="dk1"/>
              </a:solidFill>
              <a:effectLst/>
              <a:latin typeface="+mn-lt"/>
              <a:ea typeface="+mn-ea"/>
              <a:cs typeface="+mn-cs"/>
            </a:rPr>
            <a:t>These metrics and indicators were selected with a set of assumptions in 2005. Because the network has evolved significantly in the time since, these assumptions need to be revisited. </a:t>
          </a:r>
        </a:p>
        <a:p>
          <a:pPr lvl="1" rtl="0" fontAlgn="base"/>
          <a:endParaRPr lang="en-US" sz="1100" b="0" i="1" u="none" strike="noStrike">
            <a:solidFill>
              <a:schemeClr val="dk1"/>
            </a:solidFill>
            <a:effectLst/>
            <a:latin typeface="+mn-lt"/>
            <a:ea typeface="+mn-ea"/>
            <a:cs typeface="+mn-cs"/>
          </a:endParaRPr>
        </a:p>
        <a:p>
          <a:pPr lvl="1" rtl="0" fontAlgn="base"/>
          <a:r>
            <a:rPr lang="en-US" sz="1100" b="0" i="1" u="none" strike="noStrike">
              <a:solidFill>
                <a:schemeClr val="dk1"/>
              </a:solidFill>
              <a:effectLst/>
              <a:latin typeface="+mn-lt"/>
              <a:ea typeface="+mn-ea"/>
              <a:cs typeface="+mn-cs"/>
            </a:rPr>
            <a:t>Without all affiliates completing the data survey, network totals and averages numbers are not comprehensive.</a:t>
          </a:r>
        </a:p>
        <a:p>
          <a:pPr rtl="0"/>
          <a:br>
            <a:rPr lang="en-US" b="0">
              <a:effectLst/>
            </a:rPr>
          </a:br>
          <a:r>
            <a:rPr lang="en-US" sz="1100" b="0" i="0" u="none" strike="noStrike">
              <a:solidFill>
                <a:schemeClr val="dk1"/>
              </a:solidFill>
              <a:effectLst/>
              <a:latin typeface="+mn-lt"/>
              <a:ea typeface="+mn-ea"/>
              <a:cs typeface="+mn-cs"/>
            </a:rPr>
            <a:t>Because of these concerns, SVPI put the network data collection on hold in 2017. Without an immediate alternative solution, SVPI collected 2018 data to avoid losing another year of data in our now 12 years (11 consecutive) of data. In 2020, SVPI will develop and launch an updated Network Data collection and reporting methodology that will attempt to address the concerns above by measuring data most relevant to our global network and collective impact.</a:t>
          </a:r>
          <a:endParaRPr lang="en-US" b="0">
            <a:effectLst/>
          </a:endParaRPr>
        </a:p>
        <a:p>
          <a:pPr rtl="0"/>
          <a:br>
            <a:rPr lang="en-US" b="0">
              <a:effectLst/>
            </a:rPr>
          </a:br>
          <a:r>
            <a:rPr lang="en-US" sz="1100" b="0" i="0" u="none" strike="noStrike">
              <a:solidFill>
                <a:schemeClr val="dk1"/>
              </a:solidFill>
              <a:effectLst/>
              <a:latin typeface="+mn-lt"/>
              <a:ea typeface="+mn-ea"/>
              <a:cs typeface="+mn-cs"/>
            </a:rPr>
            <a:t>In the interim, we’re releasing the 2018 Network Data set in full, including affiliate notes, in lieu of our usual full report. We invite you to use the 2018 network data as a jumping off point, informing continued inquiry rather than conclusions. After 20+ years of philanthropy development and capacity building work, each SVP affiliate has evolved in unique and powerful ways. We hope you’ll see some of those variations in this data and that it will spark dialogue locally, but also with your colleagues across this global network. </a:t>
          </a:r>
          <a:endParaRPr lang="en-US" b="0">
            <a:effectLst/>
          </a:endParaRPr>
        </a:p>
        <a:p>
          <a:pPr rtl="0"/>
          <a:br>
            <a:rPr lang="en-US" b="0">
              <a:effectLst/>
            </a:rPr>
          </a:br>
          <a:br>
            <a:rPr lang="en-US" b="0">
              <a:effectLst/>
            </a:rPr>
          </a:br>
          <a:r>
            <a:rPr lang="en-US" sz="1100" b="0" i="0" u="none" strike="noStrike">
              <a:solidFill>
                <a:schemeClr val="dk1"/>
              </a:solidFill>
              <a:effectLst/>
              <a:latin typeface="+mn-lt"/>
              <a:ea typeface="+mn-ea"/>
              <a:cs typeface="+mn-cs"/>
            </a:rPr>
            <a:t>Thank you for your partnership,</a:t>
          </a:r>
          <a:endParaRPr lang="en-US" b="0">
            <a:effectLst/>
          </a:endParaRPr>
        </a:p>
        <a:p>
          <a:pPr rtl="0"/>
          <a:br>
            <a:rPr lang="en-US" b="0">
              <a:effectLst/>
            </a:rPr>
          </a:br>
          <a:br>
            <a:rPr lang="en-US" b="0">
              <a:effectLst/>
            </a:rPr>
          </a:br>
          <a:r>
            <a:rPr lang="en-US" sz="1100" b="0" i="0" u="none" strike="noStrike">
              <a:solidFill>
                <a:schemeClr val="dk1"/>
              </a:solidFill>
              <a:effectLst/>
              <a:latin typeface="+mn-lt"/>
              <a:ea typeface="+mn-ea"/>
              <a:cs typeface="+mn-cs"/>
            </a:rPr>
            <a:t>Emily Reitman</a:t>
          </a:r>
          <a:endParaRPr lang="en-US" b="0">
            <a:effectLst/>
          </a:endParaRPr>
        </a:p>
        <a:p>
          <a:pPr rtl="0"/>
          <a:r>
            <a:rPr lang="en-US" sz="1100" b="0" i="0" u="none" strike="noStrike">
              <a:solidFill>
                <a:schemeClr val="dk1"/>
              </a:solidFill>
              <a:effectLst/>
              <a:latin typeface="+mn-lt"/>
              <a:ea typeface="+mn-ea"/>
              <a:cs typeface="+mn-cs"/>
            </a:rPr>
            <a:t>SVPI Program Director</a:t>
          </a:r>
          <a:endParaRPr lang="en-US" b="0">
            <a:effectLst/>
          </a:endParaRPr>
        </a:p>
        <a:p>
          <a:endParaRPr lang="en-US"/>
        </a:p>
        <a:p>
          <a:endParaRPr lang="en-US"/>
        </a:p>
        <a:p>
          <a:pPr rtl="0"/>
          <a:r>
            <a:rPr lang="en-US" sz="1100" b="0" i="1" u="none" strike="noStrike">
              <a:solidFill>
                <a:schemeClr val="dk1"/>
              </a:solidFill>
              <a:effectLst/>
              <a:latin typeface="+mn-lt"/>
              <a:ea typeface="+mn-ea"/>
              <a:cs typeface="+mn-cs"/>
            </a:rPr>
            <a:t>Over 40 chapters strong and in 8 countries, Social Venture Partners is a global movement of over 3500 engaged donors, volunteers and skilled leaders who have invested in more than 900 individual nonprofits through $70 million (USD) in unrestricted grants. SVPI is supported in small part by dues from these affiliates, and majority funding comes from individual donors and strategic foundation partnerships.</a:t>
          </a:r>
          <a:endParaRPr lang="en-US" b="0">
            <a:effectLst/>
          </a:endParaRPr>
        </a:p>
        <a:p>
          <a:br>
            <a:rPr lang="en-US"/>
          </a:br>
          <a:br>
            <a:rPr lang="en-US"/>
          </a:br>
          <a:endParaRPr lang="en-US" sz="1100"/>
        </a:p>
      </xdr:txBody>
    </xdr:sp>
    <xdr:clientData/>
  </xdr:twoCellAnchor>
  <xdr:twoCellAnchor editAs="oneCell">
    <xdr:from>
      <xdr:col>0</xdr:col>
      <xdr:colOff>153711</xdr:colOff>
      <xdr:row>1</xdr:row>
      <xdr:rowOff>7938</xdr:rowOff>
    </xdr:from>
    <xdr:to>
      <xdr:col>9</xdr:col>
      <xdr:colOff>495720</xdr:colOff>
      <xdr:row>8</xdr:row>
      <xdr:rowOff>0</xdr:rowOff>
    </xdr:to>
    <xdr:pic>
      <xdr:nvPicPr>
        <xdr:cNvPr id="4" name="Picture 3">
          <a:extLst>
            <a:ext uri="{FF2B5EF4-FFF2-40B4-BE49-F238E27FC236}">
              <a16:creationId xmlns:a16="http://schemas.microsoft.com/office/drawing/2014/main" id="{094A1EC1-6914-48A8-ADC7-B924057C50CA}"/>
            </a:ext>
          </a:extLst>
        </xdr:cNvPr>
        <xdr:cNvPicPr>
          <a:picLocks noChangeAspect="1"/>
        </xdr:cNvPicPr>
      </xdr:nvPicPr>
      <xdr:blipFill>
        <a:blip xmlns:r="http://schemas.openxmlformats.org/officeDocument/2006/relationships" r:embed="rId1"/>
        <a:stretch>
          <a:fillRect/>
        </a:stretch>
      </xdr:blipFill>
      <xdr:spPr>
        <a:xfrm>
          <a:off x="153711" y="642938"/>
          <a:ext cx="5842697" cy="1103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37</xdr:col>
      <xdr:colOff>0</xdr:colOff>
      <xdr:row>124</xdr:row>
      <xdr:rowOff>285750</xdr:rowOff>
    </xdr:from>
    <xdr:ext cx="2543176" cy="2401358"/>
    <xdr:graphicFrame macro="">
      <xdr:nvGraphicFramePr>
        <xdr:cNvPr id="2" name="Chart 1">
          <a:extLst>
            <a:ext uri="{FF2B5EF4-FFF2-40B4-BE49-F238E27FC236}">
              <a16:creationId xmlns:a16="http://schemas.microsoft.com/office/drawing/2014/main" id="{8D8DBE4B-8288-4FDE-9C45-5AE59C0DD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wsDr>
</file>

<file path=xl/theme/theme1.xml><?xml version="1.0" encoding="utf-8"?>
<a:theme xmlns:a="http://schemas.openxmlformats.org/drawingml/2006/main" name="Depth">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12B5-262E-44CC-8203-A5834EF565DC}">
  <dimension ref="A1"/>
  <sheetViews>
    <sheetView zoomScale="80" zoomScaleNormal="80" workbookViewId="0">
      <selection activeCell="L59" sqref="L59"/>
    </sheetView>
  </sheetViews>
  <sheetFormatPr defaultRowHeight="12.5" x14ac:dyDescent="0.25"/>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M266"/>
  <sheetViews>
    <sheetView tabSelected="1" zoomScaleNormal="100" workbookViewId="0">
      <pane xSplit="1" topLeftCell="B1" activePane="topRight" state="frozen"/>
      <selection activeCell="C1" sqref="C1"/>
      <selection pane="topRight" activeCell="B1" sqref="B1:E1"/>
    </sheetView>
  </sheetViews>
  <sheetFormatPr defaultColWidth="9.1796875" defaultRowHeight="13" x14ac:dyDescent="0.3"/>
  <cols>
    <col min="1" max="1" width="45" style="4" customWidth="1"/>
    <col min="2" max="2" width="5.7265625" style="93" customWidth="1"/>
    <col min="3" max="3" width="11.1796875" style="93" customWidth="1"/>
    <col min="4" max="4" width="9.90625" style="93" customWidth="1"/>
    <col min="5" max="5" width="10.54296875" style="93" customWidth="1"/>
    <col min="6" max="6" width="10" style="78" customWidth="1"/>
    <col min="7" max="7" width="9.54296875" style="78" customWidth="1"/>
    <col min="8" max="8" width="13.7265625" style="78" customWidth="1"/>
    <col min="9" max="9" width="10.54296875" style="78" customWidth="1"/>
    <col min="10" max="10" width="11.81640625" style="78" customWidth="1"/>
    <col min="11" max="11" width="12.26953125" style="78" customWidth="1"/>
    <col min="12" max="12" width="10" style="78" customWidth="1"/>
    <col min="13" max="13" width="9.54296875" style="78" customWidth="1"/>
    <col min="14" max="14" width="10" style="78" customWidth="1"/>
    <col min="15" max="15" width="10.26953125" style="78" customWidth="1"/>
    <col min="16" max="16" width="11" style="78" customWidth="1"/>
    <col min="17" max="17" width="10.81640625" style="78" customWidth="1"/>
    <col min="18" max="18" width="12" style="78" customWidth="1"/>
    <col min="19" max="19" width="11.6328125" style="78" customWidth="1"/>
    <col min="20" max="20" width="10.26953125" style="78" customWidth="1"/>
    <col min="21" max="21" width="11.453125" style="78" customWidth="1"/>
    <col min="22" max="22" width="10.26953125" style="78" customWidth="1"/>
    <col min="23" max="23" width="13" style="78" customWidth="1"/>
    <col min="24" max="24" width="11.453125" style="78" customWidth="1"/>
    <col min="25" max="25" width="12" style="78" customWidth="1"/>
    <col min="26" max="26" width="11.54296875" style="78" customWidth="1"/>
    <col min="27" max="27" width="13.54296875" style="78" customWidth="1"/>
    <col min="28" max="28" width="10.26953125" style="78" customWidth="1"/>
    <col min="29" max="29" width="12.26953125" style="78" customWidth="1"/>
    <col min="30" max="30" width="10.26953125" style="78" customWidth="1"/>
    <col min="31" max="31" width="12.453125" style="78" customWidth="1"/>
    <col min="32" max="32" width="11.26953125" style="78" customWidth="1"/>
    <col min="33" max="33" width="10.26953125" style="78" customWidth="1"/>
    <col min="34" max="34" width="12.453125" style="78" customWidth="1"/>
    <col min="35" max="35" width="10.26953125" style="78" customWidth="1"/>
    <col min="36" max="36" width="12.453125" style="78" customWidth="1"/>
    <col min="37" max="37" width="10.26953125" style="78" customWidth="1"/>
    <col min="38" max="38" width="15.54296875" style="78" customWidth="1"/>
    <col min="39" max="39" width="13.81640625" style="4" customWidth="1"/>
    <col min="40" max="40" width="10.81640625" style="4" customWidth="1"/>
    <col min="41" max="43" width="9.1796875" style="4"/>
    <col min="44" max="45" width="9.1796875" style="4" customWidth="1"/>
    <col min="46" max="351" width="9.1796875" style="29"/>
    <col min="352" max="16384" width="9.1796875" style="5"/>
  </cols>
  <sheetData>
    <row r="1" spans="1:351" s="2" customFormat="1" x14ac:dyDescent="0.3">
      <c r="A1" s="48" t="s">
        <v>278</v>
      </c>
      <c r="B1" s="71" t="s">
        <v>0</v>
      </c>
      <c r="C1" s="72"/>
      <c r="D1" s="72"/>
      <c r="E1" s="73"/>
      <c r="F1" s="74" t="s">
        <v>283</v>
      </c>
      <c r="G1" s="74" t="s">
        <v>1</v>
      </c>
      <c r="H1" s="74" t="s">
        <v>59</v>
      </c>
      <c r="I1" s="74" t="s">
        <v>2</v>
      </c>
      <c r="J1" s="74" t="s">
        <v>58</v>
      </c>
      <c r="K1" s="74" t="s">
        <v>3</v>
      </c>
      <c r="L1" s="74" t="s">
        <v>34</v>
      </c>
      <c r="M1" s="74" t="s">
        <v>4</v>
      </c>
      <c r="N1" s="74" t="s">
        <v>5</v>
      </c>
      <c r="O1" s="74" t="s">
        <v>40</v>
      </c>
      <c r="P1" s="74" t="s">
        <v>6</v>
      </c>
      <c r="Q1" s="74" t="s">
        <v>7</v>
      </c>
      <c r="R1" s="74" t="s">
        <v>31</v>
      </c>
      <c r="S1" s="74" t="s">
        <v>41</v>
      </c>
      <c r="T1" s="74" t="s">
        <v>69</v>
      </c>
      <c r="U1" s="74" t="s">
        <v>32</v>
      </c>
      <c r="V1" s="74" t="s">
        <v>57</v>
      </c>
      <c r="W1" s="74" t="s">
        <v>8</v>
      </c>
      <c r="X1" s="74" t="s">
        <v>9</v>
      </c>
      <c r="Y1" s="74" t="s">
        <v>36</v>
      </c>
      <c r="Z1" s="74" t="s">
        <v>65</v>
      </c>
      <c r="AA1" s="74" t="s">
        <v>10</v>
      </c>
      <c r="AB1" s="74" t="s">
        <v>11</v>
      </c>
      <c r="AC1" s="74" t="s">
        <v>12</v>
      </c>
      <c r="AD1" s="74" t="s">
        <v>50</v>
      </c>
      <c r="AE1" s="74" t="s">
        <v>33</v>
      </c>
      <c r="AF1" s="74" t="s">
        <v>56</v>
      </c>
      <c r="AG1" s="74" t="s">
        <v>51</v>
      </c>
      <c r="AH1" s="74" t="s">
        <v>13</v>
      </c>
      <c r="AI1" s="74" t="s">
        <v>14</v>
      </c>
      <c r="AJ1" s="74" t="s">
        <v>39</v>
      </c>
      <c r="AK1" s="74" t="s">
        <v>37</v>
      </c>
      <c r="AL1" s="28"/>
      <c r="AM1" s="1"/>
      <c r="AN1" s="1"/>
      <c r="AO1" s="1"/>
      <c r="AP1" s="1"/>
      <c r="AQ1" s="1"/>
      <c r="AR1" s="1"/>
      <c r="AS1" s="1"/>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c r="IW1" s="46"/>
      <c r="IX1" s="46"/>
      <c r="IY1" s="46"/>
      <c r="IZ1" s="46"/>
      <c r="JA1" s="46"/>
      <c r="JB1" s="46"/>
      <c r="JC1" s="46"/>
      <c r="JD1" s="46"/>
      <c r="JE1" s="46"/>
      <c r="JF1" s="46"/>
      <c r="JG1" s="46"/>
      <c r="JH1" s="46"/>
      <c r="JI1" s="46"/>
      <c r="JJ1" s="46"/>
      <c r="JK1" s="46"/>
      <c r="JL1" s="46"/>
      <c r="JM1" s="46"/>
      <c r="JN1" s="46"/>
      <c r="JO1" s="46"/>
      <c r="JP1" s="46"/>
      <c r="JQ1" s="46"/>
      <c r="JR1" s="46"/>
      <c r="JS1" s="46"/>
      <c r="JT1" s="46"/>
      <c r="JU1" s="46"/>
      <c r="JV1" s="46"/>
      <c r="JW1" s="46"/>
      <c r="JX1" s="46"/>
      <c r="JY1" s="46"/>
      <c r="JZ1" s="46"/>
      <c r="KA1" s="46"/>
      <c r="KB1" s="46"/>
      <c r="KC1" s="46"/>
      <c r="KD1" s="46"/>
      <c r="KE1" s="46"/>
      <c r="KF1" s="46"/>
      <c r="KG1" s="46"/>
      <c r="KH1" s="46"/>
      <c r="KI1" s="46"/>
      <c r="KJ1" s="46"/>
      <c r="KK1" s="46"/>
      <c r="KL1" s="46"/>
      <c r="KM1" s="46"/>
      <c r="KN1" s="46"/>
      <c r="KO1" s="46"/>
      <c r="KP1" s="46"/>
      <c r="KQ1" s="46"/>
      <c r="KR1" s="46"/>
      <c r="KS1" s="46"/>
      <c r="KT1" s="46"/>
      <c r="KU1" s="46"/>
      <c r="KV1" s="46"/>
      <c r="KW1" s="46"/>
      <c r="KX1" s="46"/>
      <c r="KY1" s="46"/>
      <c r="KZ1" s="46"/>
      <c r="LA1" s="46"/>
      <c r="LB1" s="46"/>
      <c r="LC1" s="46"/>
      <c r="LD1" s="46"/>
      <c r="LE1" s="46"/>
      <c r="LF1" s="46"/>
      <c r="LG1" s="46"/>
      <c r="LH1" s="46"/>
      <c r="LI1" s="46"/>
      <c r="LJ1" s="46"/>
      <c r="LK1" s="46"/>
      <c r="LL1" s="46"/>
      <c r="LM1" s="46"/>
      <c r="LN1" s="46"/>
      <c r="LO1" s="46"/>
      <c r="LP1" s="46"/>
      <c r="LQ1" s="46"/>
      <c r="LR1" s="46"/>
      <c r="LS1" s="46"/>
      <c r="LT1" s="46"/>
      <c r="LU1" s="46"/>
      <c r="LV1" s="46"/>
      <c r="LW1" s="46"/>
      <c r="LX1" s="46"/>
      <c r="LY1" s="46"/>
      <c r="LZ1" s="46"/>
      <c r="MA1" s="46"/>
      <c r="MB1" s="46"/>
      <c r="MC1" s="46"/>
      <c r="MD1" s="46"/>
      <c r="ME1" s="46"/>
      <c r="MF1" s="46"/>
      <c r="MG1" s="46"/>
      <c r="MH1" s="46"/>
      <c r="MI1" s="46"/>
      <c r="MJ1" s="46"/>
      <c r="MK1" s="46"/>
      <c r="ML1" s="46"/>
      <c r="MM1" s="46"/>
    </row>
    <row r="2" spans="1:351" s="49" customFormat="1" x14ac:dyDescent="0.3">
      <c r="A2" s="50"/>
      <c r="B2" s="128" t="s">
        <v>280</v>
      </c>
      <c r="C2" s="128" t="s">
        <v>16</v>
      </c>
      <c r="D2" s="128" t="s">
        <v>279</v>
      </c>
      <c r="E2" s="128" t="s">
        <v>15</v>
      </c>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28"/>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row>
    <row r="3" spans="1:351" s="8" customFormat="1" ht="15.75" customHeight="1" x14ac:dyDescent="0.3">
      <c r="A3" s="60" t="s">
        <v>18</v>
      </c>
      <c r="B3" s="63"/>
      <c r="C3" s="63"/>
      <c r="D3" s="63"/>
      <c r="E3" s="63"/>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7"/>
      <c r="AL3" s="78"/>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row>
    <row r="4" spans="1:351" s="55" customFormat="1" ht="15.75" customHeight="1" x14ac:dyDescent="0.3">
      <c r="A4" s="61" t="s">
        <v>17</v>
      </c>
      <c r="B4" s="129"/>
      <c r="C4" s="130"/>
      <c r="D4" s="130"/>
      <c r="E4" s="130"/>
      <c r="F4" s="70" t="s">
        <v>53</v>
      </c>
      <c r="G4" s="70" t="s">
        <v>70</v>
      </c>
      <c r="H4" s="70" t="s">
        <v>70</v>
      </c>
      <c r="I4" s="70" t="s">
        <v>70</v>
      </c>
      <c r="J4" s="70" t="s">
        <v>52</v>
      </c>
      <c r="K4" s="70" t="s">
        <v>70</v>
      </c>
      <c r="L4" s="70" t="s">
        <v>70</v>
      </c>
      <c r="M4" s="70" t="s">
        <v>53</v>
      </c>
      <c r="N4" s="70" t="s">
        <v>70</v>
      </c>
      <c r="O4" s="70" t="s">
        <v>71</v>
      </c>
      <c r="P4" s="70" t="s">
        <v>70</v>
      </c>
      <c r="Q4" s="70" t="s">
        <v>52</v>
      </c>
      <c r="R4" s="70" t="s">
        <v>70</v>
      </c>
      <c r="S4" s="70" t="s">
        <v>70</v>
      </c>
      <c r="T4" s="70" t="s">
        <v>72</v>
      </c>
      <c r="U4" s="70" t="s">
        <v>70</v>
      </c>
      <c r="V4" s="70" t="s">
        <v>70</v>
      </c>
      <c r="W4" s="70" t="s">
        <v>70</v>
      </c>
      <c r="X4" s="70" t="s">
        <v>70</v>
      </c>
      <c r="Y4" s="70" t="s">
        <v>70</v>
      </c>
      <c r="Z4" s="70" t="s">
        <v>70</v>
      </c>
      <c r="AA4" s="70" t="s">
        <v>70</v>
      </c>
      <c r="AB4" s="70" t="s">
        <v>52</v>
      </c>
      <c r="AC4" s="70" t="s">
        <v>70</v>
      </c>
      <c r="AD4" s="70" t="s">
        <v>70</v>
      </c>
      <c r="AE4" s="70" t="s">
        <v>53</v>
      </c>
      <c r="AF4" s="70" t="s">
        <v>70</v>
      </c>
      <c r="AG4" s="70" t="s">
        <v>52</v>
      </c>
      <c r="AH4" s="70" t="s">
        <v>73</v>
      </c>
      <c r="AI4" s="70" t="s">
        <v>70</v>
      </c>
      <c r="AJ4" s="70" t="s">
        <v>70</v>
      </c>
      <c r="AK4" s="70" t="s">
        <v>70</v>
      </c>
      <c r="AL4" s="79" t="s">
        <v>38</v>
      </c>
      <c r="AM4" s="56"/>
      <c r="AN4" s="56"/>
      <c r="AO4" s="56"/>
      <c r="AP4" s="56"/>
      <c r="AQ4" s="56"/>
      <c r="AR4" s="56"/>
      <c r="AS4" s="56"/>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row>
    <row r="5" spans="1:351" s="8" customFormat="1" ht="41.25" customHeight="1" x14ac:dyDescent="0.3">
      <c r="A5" s="62" t="s">
        <v>74</v>
      </c>
      <c r="B5" s="131">
        <f>(COUNTIF(F5:AK5,"yes")+COUNTIF(F5:AK5,"in process"))/(COUNTA(F5:AK5))</f>
        <v>0.84375</v>
      </c>
      <c r="C5" s="132"/>
      <c r="D5" s="132"/>
      <c r="E5" s="132"/>
      <c r="F5" s="80" t="s">
        <v>29</v>
      </c>
      <c r="G5" s="80" t="s">
        <v>28</v>
      </c>
      <c r="H5" s="80" t="s">
        <v>28</v>
      </c>
      <c r="I5" s="80" t="s">
        <v>28</v>
      </c>
      <c r="J5" s="80" t="s">
        <v>30</v>
      </c>
      <c r="K5" s="80" t="s">
        <v>29</v>
      </c>
      <c r="L5" s="80" t="s">
        <v>28</v>
      </c>
      <c r="M5" s="80" t="s">
        <v>28</v>
      </c>
      <c r="N5" s="80" t="s">
        <v>28</v>
      </c>
      <c r="O5" s="80" t="s">
        <v>28</v>
      </c>
      <c r="P5" s="80" t="s">
        <v>28</v>
      </c>
      <c r="Q5" s="80" t="s">
        <v>28</v>
      </c>
      <c r="R5" s="80" t="s">
        <v>28</v>
      </c>
      <c r="S5" s="80" t="s">
        <v>28</v>
      </c>
      <c r="T5" s="80" t="s">
        <v>28</v>
      </c>
      <c r="U5" s="80" t="s">
        <v>28</v>
      </c>
      <c r="V5" s="80" t="s">
        <v>28</v>
      </c>
      <c r="W5" s="80" t="s">
        <v>30</v>
      </c>
      <c r="X5" s="80" t="s">
        <v>28</v>
      </c>
      <c r="Y5" s="80" t="s">
        <v>28</v>
      </c>
      <c r="Z5" s="80" t="s">
        <v>30</v>
      </c>
      <c r="AA5" s="80" t="s">
        <v>29</v>
      </c>
      <c r="AB5" s="80" t="s">
        <v>29</v>
      </c>
      <c r="AC5" s="80" t="s">
        <v>30</v>
      </c>
      <c r="AD5" s="80" t="s">
        <v>29</v>
      </c>
      <c r="AE5" s="80" t="s">
        <v>28</v>
      </c>
      <c r="AF5" s="80" t="s">
        <v>28</v>
      </c>
      <c r="AG5" s="80" t="s">
        <v>28</v>
      </c>
      <c r="AH5" s="80" t="s">
        <v>28</v>
      </c>
      <c r="AI5" s="80" t="s">
        <v>28</v>
      </c>
      <c r="AJ5" s="80" t="s">
        <v>28</v>
      </c>
      <c r="AK5" s="80" t="s">
        <v>30</v>
      </c>
      <c r="AL5" s="78"/>
      <c r="AM5" s="4"/>
      <c r="AN5" s="4"/>
      <c r="AO5" s="4"/>
      <c r="AP5" s="4"/>
      <c r="AQ5" s="7"/>
      <c r="AR5" s="7"/>
      <c r="AS5" s="7"/>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row>
    <row r="6" spans="1:351" s="8" customFormat="1" ht="15" customHeight="1" x14ac:dyDescent="0.3">
      <c r="A6" s="39" t="s">
        <v>75</v>
      </c>
      <c r="B6" s="126"/>
      <c r="C6" s="126"/>
      <c r="D6" s="126"/>
      <c r="E6" s="126"/>
      <c r="F6" s="75"/>
      <c r="G6" s="75" t="s">
        <v>76</v>
      </c>
      <c r="H6" s="75" t="s">
        <v>77</v>
      </c>
      <c r="I6" s="75" t="s">
        <v>78</v>
      </c>
      <c r="J6" s="75" t="s">
        <v>79</v>
      </c>
      <c r="K6" s="75"/>
      <c r="L6" s="75" t="s">
        <v>80</v>
      </c>
      <c r="M6" s="75" t="s">
        <v>81</v>
      </c>
      <c r="N6" s="75" t="s">
        <v>82</v>
      </c>
      <c r="O6" s="75" t="s">
        <v>83</v>
      </c>
      <c r="P6" s="75" t="s">
        <v>84</v>
      </c>
      <c r="Q6" s="75"/>
      <c r="R6" s="75" t="s">
        <v>85</v>
      </c>
      <c r="S6" s="75" t="s">
        <v>35</v>
      </c>
      <c r="T6" s="75" t="s">
        <v>86</v>
      </c>
      <c r="U6" s="75" t="s">
        <v>87</v>
      </c>
      <c r="V6" s="75" t="s">
        <v>88</v>
      </c>
      <c r="W6" s="75" t="s">
        <v>89</v>
      </c>
      <c r="X6" s="75" t="s">
        <v>90</v>
      </c>
      <c r="Y6" s="75" t="s">
        <v>35</v>
      </c>
      <c r="Z6" s="75" t="s">
        <v>91</v>
      </c>
      <c r="AA6" s="75"/>
      <c r="AB6" s="75"/>
      <c r="AC6" s="75" t="s">
        <v>92</v>
      </c>
      <c r="AD6" s="75"/>
      <c r="AE6" s="75" t="s">
        <v>93</v>
      </c>
      <c r="AF6" s="75" t="s">
        <v>94</v>
      </c>
      <c r="AG6" s="75" t="s">
        <v>95</v>
      </c>
      <c r="AH6" s="75" t="s">
        <v>96</v>
      </c>
      <c r="AI6" s="75" t="s">
        <v>97</v>
      </c>
      <c r="AJ6" s="75" t="s">
        <v>98</v>
      </c>
      <c r="AK6" s="75"/>
      <c r="AL6" s="78" t="s">
        <v>38</v>
      </c>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row>
    <row r="7" spans="1:351" s="8" customFormat="1" ht="15.75" customHeight="1" x14ac:dyDescent="0.3">
      <c r="A7" s="60" t="s">
        <v>19</v>
      </c>
      <c r="B7" s="63"/>
      <c r="C7" s="63"/>
      <c r="D7" s="63"/>
      <c r="E7" s="63"/>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7"/>
      <c r="AL7" s="78"/>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row>
    <row r="8" spans="1:351" s="3" customFormat="1" ht="29.25" customHeight="1" x14ac:dyDescent="0.3">
      <c r="A8" s="39" t="s">
        <v>99</v>
      </c>
      <c r="B8" s="126"/>
      <c r="C8" s="126"/>
      <c r="D8" s="133">
        <f>AVERAGE(F8:AK8)</f>
        <v>3.4516129032258065</v>
      </c>
      <c r="E8" s="104">
        <f>MEDIAN(F8:AK8)</f>
        <v>3</v>
      </c>
      <c r="F8" s="81"/>
      <c r="G8" s="75">
        <v>3</v>
      </c>
      <c r="H8" s="75">
        <v>4</v>
      </c>
      <c r="I8" s="75">
        <v>2</v>
      </c>
      <c r="J8" s="75">
        <v>4</v>
      </c>
      <c r="K8" s="75">
        <v>3</v>
      </c>
      <c r="L8" s="75">
        <v>1</v>
      </c>
      <c r="M8" s="75">
        <v>3</v>
      </c>
      <c r="N8" s="75">
        <v>3</v>
      </c>
      <c r="O8" s="75">
        <v>1</v>
      </c>
      <c r="P8" s="75">
        <v>4</v>
      </c>
      <c r="Q8" s="75">
        <v>3</v>
      </c>
      <c r="R8" s="75">
        <v>2</v>
      </c>
      <c r="S8" s="75">
        <v>1</v>
      </c>
      <c r="T8" s="75">
        <v>3</v>
      </c>
      <c r="U8" s="75">
        <v>5</v>
      </c>
      <c r="V8" s="75">
        <v>2</v>
      </c>
      <c r="W8" s="75">
        <v>1</v>
      </c>
      <c r="X8" s="75">
        <v>3</v>
      </c>
      <c r="Y8" s="75">
        <v>1</v>
      </c>
      <c r="Z8" s="75">
        <v>3</v>
      </c>
      <c r="AA8" s="75">
        <v>1</v>
      </c>
      <c r="AB8" s="75">
        <v>1</v>
      </c>
      <c r="AC8" s="75">
        <v>3</v>
      </c>
      <c r="AD8" s="75">
        <v>2</v>
      </c>
      <c r="AE8" s="75">
        <v>1</v>
      </c>
      <c r="AF8" s="75">
        <v>4</v>
      </c>
      <c r="AG8" s="75">
        <v>32</v>
      </c>
      <c r="AH8" s="75">
        <v>1</v>
      </c>
      <c r="AI8" s="75">
        <v>3</v>
      </c>
      <c r="AJ8" s="75">
        <v>5</v>
      </c>
      <c r="AK8" s="75">
        <v>2</v>
      </c>
      <c r="AL8" s="78"/>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row>
    <row r="9" spans="1:351" s="3" customFormat="1" ht="27.75" customHeight="1" x14ac:dyDescent="0.3">
      <c r="A9" s="58" t="s">
        <v>100</v>
      </c>
      <c r="B9" s="134"/>
      <c r="C9" s="134"/>
      <c r="D9" s="134"/>
      <c r="E9" s="134"/>
      <c r="F9" s="70" t="s">
        <v>101</v>
      </c>
      <c r="G9" s="70" t="s">
        <v>102</v>
      </c>
      <c r="H9" s="70" t="s">
        <v>103</v>
      </c>
      <c r="I9" s="70" t="s">
        <v>104</v>
      </c>
      <c r="J9" s="70" t="s">
        <v>105</v>
      </c>
      <c r="K9" s="70" t="s">
        <v>106</v>
      </c>
      <c r="L9" s="70" t="s">
        <v>107</v>
      </c>
      <c r="M9" s="70" t="s">
        <v>108</v>
      </c>
      <c r="N9" s="70" t="s">
        <v>109</v>
      </c>
      <c r="O9" s="70" t="s">
        <v>110</v>
      </c>
      <c r="P9" s="70" t="s">
        <v>111</v>
      </c>
      <c r="Q9" s="70" t="s">
        <v>112</v>
      </c>
      <c r="R9" s="70" t="s">
        <v>113</v>
      </c>
      <c r="S9" s="70" t="s">
        <v>114</v>
      </c>
      <c r="T9" s="70" t="s">
        <v>115</v>
      </c>
      <c r="U9" s="70" t="s">
        <v>116</v>
      </c>
      <c r="V9" s="70" t="s">
        <v>117</v>
      </c>
      <c r="W9" s="70" t="s">
        <v>118</v>
      </c>
      <c r="X9" s="70" t="s">
        <v>119</v>
      </c>
      <c r="Y9" s="82">
        <v>5000</v>
      </c>
      <c r="Z9" s="70" t="s">
        <v>120</v>
      </c>
      <c r="AA9" s="70" t="s">
        <v>121</v>
      </c>
      <c r="AB9" s="70" t="s">
        <v>122</v>
      </c>
      <c r="AC9" s="70" t="s">
        <v>123</v>
      </c>
      <c r="AD9" s="70" t="s">
        <v>124</v>
      </c>
      <c r="AE9" s="70" t="s">
        <v>125</v>
      </c>
      <c r="AF9" s="70" t="s">
        <v>126</v>
      </c>
      <c r="AG9" s="70" t="s">
        <v>127</v>
      </c>
      <c r="AH9" s="70" t="s">
        <v>128</v>
      </c>
      <c r="AI9" s="70" t="s">
        <v>129</v>
      </c>
      <c r="AJ9" s="70" t="s">
        <v>130</v>
      </c>
      <c r="AK9" s="70" t="s">
        <v>131</v>
      </c>
      <c r="AL9" s="78" t="s">
        <v>38</v>
      </c>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row>
    <row r="10" spans="1:351" s="3" customFormat="1" ht="26" x14ac:dyDescent="0.3">
      <c r="A10" s="65" t="s">
        <v>132</v>
      </c>
      <c r="B10" s="135"/>
      <c r="C10" s="135"/>
      <c r="D10" s="135"/>
      <c r="E10" s="135"/>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4"/>
      <c r="AL10" s="78"/>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row>
    <row r="11" spans="1:351" s="3" customFormat="1" ht="15.75" customHeight="1" x14ac:dyDescent="0.3">
      <c r="A11" s="59" t="s">
        <v>133</v>
      </c>
      <c r="B11" s="136"/>
      <c r="C11" s="137">
        <f>SUM(F11:AK11)</f>
        <v>1735</v>
      </c>
      <c r="D11" s="138">
        <f>AVERAGE(F11:AK11)</f>
        <v>69.400000000000006</v>
      </c>
      <c r="E11" s="137">
        <f>MEDIAN(F11:AK11)</f>
        <v>58</v>
      </c>
      <c r="F11" s="80">
        <v>2</v>
      </c>
      <c r="G11" s="80">
        <v>79</v>
      </c>
      <c r="H11" s="80">
        <v>55</v>
      </c>
      <c r="I11" s="80">
        <v>49</v>
      </c>
      <c r="J11" s="80">
        <v>47</v>
      </c>
      <c r="K11" s="80">
        <v>72</v>
      </c>
      <c r="L11" s="80">
        <v>58</v>
      </c>
      <c r="M11" s="80"/>
      <c r="N11" s="80"/>
      <c r="O11" s="80">
        <v>107</v>
      </c>
      <c r="P11" s="80">
        <v>198</v>
      </c>
      <c r="Q11" s="80"/>
      <c r="R11" s="80">
        <v>89</v>
      </c>
      <c r="S11" s="80">
        <v>5</v>
      </c>
      <c r="T11" s="80">
        <v>25</v>
      </c>
      <c r="U11" s="80">
        <v>49</v>
      </c>
      <c r="V11" s="80"/>
      <c r="W11" s="80"/>
      <c r="X11" s="80">
        <v>91</v>
      </c>
      <c r="Y11" s="80">
        <v>36</v>
      </c>
      <c r="Z11" s="80">
        <v>14</v>
      </c>
      <c r="AA11" s="80">
        <v>66</v>
      </c>
      <c r="AB11" s="80"/>
      <c r="AC11" s="80">
        <v>181</v>
      </c>
      <c r="AD11" s="80"/>
      <c r="AE11" s="80">
        <v>2</v>
      </c>
      <c r="AF11" s="80">
        <v>131</v>
      </c>
      <c r="AG11" s="80">
        <v>32</v>
      </c>
      <c r="AH11" s="80">
        <v>114</v>
      </c>
      <c r="AI11" s="80">
        <v>61</v>
      </c>
      <c r="AJ11" s="80">
        <v>115</v>
      </c>
      <c r="AK11" s="80">
        <v>57</v>
      </c>
      <c r="AL11" s="78"/>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row>
    <row r="12" spans="1:351" s="3" customFormat="1" ht="15" customHeight="1" x14ac:dyDescent="0.3">
      <c r="A12" s="52" t="s">
        <v>134</v>
      </c>
      <c r="B12" s="126"/>
      <c r="C12" s="104">
        <f>SUM(F12:AK12)+AF11</f>
        <v>2706</v>
      </c>
      <c r="D12" s="138">
        <f>AVERAGE(F12:AK12)</f>
        <v>88.793103448275858</v>
      </c>
      <c r="E12" s="137">
        <f>MEDIAN(F12:AK12)</f>
        <v>73</v>
      </c>
      <c r="F12" s="75">
        <v>31</v>
      </c>
      <c r="G12" s="75">
        <v>105</v>
      </c>
      <c r="H12" s="75">
        <v>73</v>
      </c>
      <c r="I12" s="75">
        <v>68</v>
      </c>
      <c r="J12" s="75">
        <v>51</v>
      </c>
      <c r="K12" s="75">
        <v>133</v>
      </c>
      <c r="L12" s="85"/>
      <c r="M12" s="75">
        <v>53</v>
      </c>
      <c r="N12" s="75">
        <v>84</v>
      </c>
      <c r="O12" s="75">
        <v>151</v>
      </c>
      <c r="P12" s="75">
        <v>155</v>
      </c>
      <c r="Q12" s="75">
        <v>63</v>
      </c>
      <c r="R12" s="75">
        <v>89</v>
      </c>
      <c r="S12" s="75">
        <v>37</v>
      </c>
      <c r="T12" s="75">
        <v>37</v>
      </c>
      <c r="U12" s="75">
        <v>110</v>
      </c>
      <c r="V12" s="75">
        <v>56</v>
      </c>
      <c r="W12" s="75">
        <v>50</v>
      </c>
      <c r="X12" s="75">
        <v>127</v>
      </c>
      <c r="Y12" s="75">
        <v>45</v>
      </c>
      <c r="Z12" s="75">
        <v>18</v>
      </c>
      <c r="AA12" s="75">
        <v>84</v>
      </c>
      <c r="AB12" s="75">
        <v>25</v>
      </c>
      <c r="AC12" s="75">
        <v>353</v>
      </c>
      <c r="AD12" s="75">
        <v>17</v>
      </c>
      <c r="AE12" s="75">
        <v>39</v>
      </c>
      <c r="AF12" s="85"/>
      <c r="AG12" s="85"/>
      <c r="AH12" s="75">
        <v>114</v>
      </c>
      <c r="AI12" s="75">
        <v>112</v>
      </c>
      <c r="AJ12" s="75">
        <v>202</v>
      </c>
      <c r="AK12" s="75">
        <v>93</v>
      </c>
      <c r="AL12" s="78"/>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row>
    <row r="13" spans="1:351" s="3" customFormat="1" ht="41.25" customHeight="1" x14ac:dyDescent="0.3">
      <c r="A13" s="39" t="s">
        <v>135</v>
      </c>
      <c r="B13" s="139">
        <f>(COUNTIF(F13:AK13,"yes")/(COUNTA(F13:AK13)))</f>
        <v>0.25</v>
      </c>
      <c r="C13" s="126"/>
      <c r="D13" s="126"/>
      <c r="E13" s="126"/>
      <c r="F13" s="75" t="s">
        <v>28</v>
      </c>
      <c r="G13" s="75" t="s">
        <v>29</v>
      </c>
      <c r="H13" s="75" t="s">
        <v>29</v>
      </c>
      <c r="I13" s="75" t="s">
        <v>29</v>
      </c>
      <c r="J13" s="75" t="s">
        <v>29</v>
      </c>
      <c r="K13" s="75" t="s">
        <v>28</v>
      </c>
      <c r="L13" s="75" t="s">
        <v>29</v>
      </c>
      <c r="M13" s="75" t="s">
        <v>28</v>
      </c>
      <c r="N13" s="75" t="s">
        <v>28</v>
      </c>
      <c r="O13" s="75" t="s">
        <v>29</v>
      </c>
      <c r="P13" s="75" t="s">
        <v>29</v>
      </c>
      <c r="Q13" s="75" t="s">
        <v>29</v>
      </c>
      <c r="R13" s="75" t="s">
        <v>28</v>
      </c>
      <c r="S13" s="75" t="s">
        <v>29</v>
      </c>
      <c r="T13" s="75" t="s">
        <v>29</v>
      </c>
      <c r="U13" s="75" t="s">
        <v>29</v>
      </c>
      <c r="V13" s="75" t="s">
        <v>28</v>
      </c>
      <c r="W13" s="75" t="s">
        <v>29</v>
      </c>
      <c r="X13" s="75" t="s">
        <v>28</v>
      </c>
      <c r="Y13" s="75" t="s">
        <v>29</v>
      </c>
      <c r="Z13" s="75" t="s">
        <v>29</v>
      </c>
      <c r="AA13" s="75" t="s">
        <v>29</v>
      </c>
      <c r="AB13" s="75" t="s">
        <v>29</v>
      </c>
      <c r="AC13" s="75" t="s">
        <v>29</v>
      </c>
      <c r="AD13" s="75" t="s">
        <v>29</v>
      </c>
      <c r="AE13" s="75" t="s">
        <v>29</v>
      </c>
      <c r="AF13" s="75" t="s">
        <v>29</v>
      </c>
      <c r="AG13" s="75" t="s">
        <v>29</v>
      </c>
      <c r="AH13" s="75" t="s">
        <v>29</v>
      </c>
      <c r="AI13" s="75" t="s">
        <v>28</v>
      </c>
      <c r="AJ13" s="75" t="s">
        <v>29</v>
      </c>
      <c r="AK13" s="75" t="s">
        <v>29</v>
      </c>
      <c r="AL13" s="78"/>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row>
    <row r="14" spans="1:351" s="3" customFormat="1" x14ac:dyDescent="0.3">
      <c r="A14" s="39" t="s">
        <v>136</v>
      </c>
      <c r="B14" s="126"/>
      <c r="C14" s="126"/>
      <c r="D14" s="126"/>
      <c r="E14" s="126"/>
      <c r="F14" s="75" t="s">
        <v>137</v>
      </c>
      <c r="G14" s="85" t="s">
        <v>138</v>
      </c>
      <c r="H14" s="75"/>
      <c r="I14" s="75"/>
      <c r="J14" s="75" t="s">
        <v>139</v>
      </c>
      <c r="K14" s="85" t="s">
        <v>282</v>
      </c>
      <c r="L14" s="75"/>
      <c r="M14" s="81" t="s">
        <v>140</v>
      </c>
      <c r="N14" s="75" t="s">
        <v>141</v>
      </c>
      <c r="O14" s="75"/>
      <c r="P14" s="75"/>
      <c r="Q14" s="75"/>
      <c r="R14" s="75" t="s">
        <v>142</v>
      </c>
      <c r="S14" s="75"/>
      <c r="T14" s="75"/>
      <c r="U14" s="85" t="s">
        <v>143</v>
      </c>
      <c r="V14" s="85" t="s">
        <v>144</v>
      </c>
      <c r="W14" s="75"/>
      <c r="X14" s="75" t="s">
        <v>145</v>
      </c>
      <c r="Y14" s="75"/>
      <c r="Z14" s="75"/>
      <c r="AA14" s="75"/>
      <c r="AB14" s="75"/>
      <c r="AC14" s="75"/>
      <c r="AD14" s="75"/>
      <c r="AE14" s="75"/>
      <c r="AF14" s="75"/>
      <c r="AG14" s="75"/>
      <c r="AH14" s="75"/>
      <c r="AI14" s="75" t="s">
        <v>146</v>
      </c>
      <c r="AJ14" s="75"/>
      <c r="AK14" s="75"/>
      <c r="AL14" s="78" t="s">
        <v>38</v>
      </c>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row>
    <row r="15" spans="1:351" s="3" customFormat="1" ht="18.75" customHeight="1" x14ac:dyDescent="0.3">
      <c r="A15" s="67" t="s">
        <v>147</v>
      </c>
      <c r="B15" s="140"/>
      <c r="C15" s="140"/>
      <c r="D15" s="140"/>
      <c r="E15" s="140"/>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7"/>
      <c r="AL15" s="78"/>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row>
    <row r="16" spans="1:351" s="3" customFormat="1" ht="15.75" customHeight="1" x14ac:dyDescent="0.3">
      <c r="A16" s="52" t="s">
        <v>133</v>
      </c>
      <c r="B16" s="126"/>
      <c r="C16" s="104">
        <f>SUM(F16:AK16)</f>
        <v>519</v>
      </c>
      <c r="D16" s="133">
        <f>AVERAGE(F16:AK16)</f>
        <v>19.96153846153846</v>
      </c>
      <c r="E16" s="104">
        <f>MEDIAN(F16:AK16)</f>
        <v>11</v>
      </c>
      <c r="F16" s="75">
        <v>2</v>
      </c>
      <c r="G16" s="75">
        <v>10</v>
      </c>
      <c r="H16" s="75">
        <v>10</v>
      </c>
      <c r="I16" s="75">
        <v>10</v>
      </c>
      <c r="J16" s="75">
        <v>12</v>
      </c>
      <c r="K16" s="75">
        <v>10</v>
      </c>
      <c r="L16" s="75">
        <v>20</v>
      </c>
      <c r="M16" s="75"/>
      <c r="N16" s="75"/>
      <c r="O16" s="75">
        <v>23</v>
      </c>
      <c r="P16" s="75">
        <v>63</v>
      </c>
      <c r="Q16" s="75"/>
      <c r="R16" s="75">
        <v>25</v>
      </c>
      <c r="S16" s="75">
        <v>1</v>
      </c>
      <c r="T16" s="75">
        <v>1</v>
      </c>
      <c r="U16" s="75">
        <v>11</v>
      </c>
      <c r="V16" s="75">
        <v>11</v>
      </c>
      <c r="W16" s="75"/>
      <c r="X16" s="75">
        <v>15</v>
      </c>
      <c r="Y16" s="75">
        <v>6</v>
      </c>
      <c r="Z16" s="75">
        <v>24</v>
      </c>
      <c r="AA16" s="75">
        <v>26</v>
      </c>
      <c r="AB16" s="75"/>
      <c r="AC16" s="75">
        <v>45</v>
      </c>
      <c r="AD16" s="75"/>
      <c r="AE16" s="75">
        <v>1</v>
      </c>
      <c r="AF16" s="75">
        <v>33</v>
      </c>
      <c r="AG16" s="75">
        <v>7</v>
      </c>
      <c r="AH16" s="75">
        <v>110</v>
      </c>
      <c r="AI16" s="75">
        <v>7</v>
      </c>
      <c r="AJ16" s="75">
        <v>33</v>
      </c>
      <c r="AK16" s="75">
        <v>3</v>
      </c>
      <c r="AL16" s="78"/>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row>
    <row r="17" spans="1:351" s="3" customFormat="1" ht="14.25" customHeight="1" x14ac:dyDescent="0.3">
      <c r="A17" s="52" t="s">
        <v>134</v>
      </c>
      <c r="B17" s="126"/>
      <c r="C17" s="104">
        <f>SUM(F17:AK17)</f>
        <v>757</v>
      </c>
      <c r="D17" s="133">
        <f>AVERAGE(F17:AK17)</f>
        <v>26.103448275862068</v>
      </c>
      <c r="E17" s="104">
        <f>MEDIAN(F17:AK17)</f>
        <v>16</v>
      </c>
      <c r="F17" s="75">
        <v>31</v>
      </c>
      <c r="G17" s="75">
        <v>15</v>
      </c>
      <c r="H17" s="75">
        <v>16</v>
      </c>
      <c r="I17" s="75">
        <v>16</v>
      </c>
      <c r="J17" s="75">
        <v>11</v>
      </c>
      <c r="K17" s="75">
        <v>18</v>
      </c>
      <c r="L17" s="85"/>
      <c r="M17" s="75">
        <v>10</v>
      </c>
      <c r="N17" s="75">
        <v>11</v>
      </c>
      <c r="O17" s="75">
        <v>53</v>
      </c>
      <c r="P17" s="75">
        <v>70</v>
      </c>
      <c r="Q17" s="75">
        <v>47</v>
      </c>
      <c r="R17" s="75">
        <v>25</v>
      </c>
      <c r="S17" s="75">
        <v>5</v>
      </c>
      <c r="T17" s="75">
        <v>1</v>
      </c>
      <c r="U17" s="75">
        <v>20</v>
      </c>
      <c r="V17" s="75">
        <v>12</v>
      </c>
      <c r="W17" s="75">
        <v>8</v>
      </c>
      <c r="X17" s="75">
        <v>19</v>
      </c>
      <c r="Y17" s="75">
        <v>8</v>
      </c>
      <c r="Z17" s="75">
        <v>30</v>
      </c>
      <c r="AA17" s="75">
        <v>32</v>
      </c>
      <c r="AB17" s="75">
        <v>0</v>
      </c>
      <c r="AC17" s="75">
        <v>85</v>
      </c>
      <c r="AD17" s="75">
        <v>29</v>
      </c>
      <c r="AE17" s="75">
        <v>3</v>
      </c>
      <c r="AF17" s="85"/>
      <c r="AG17" s="85"/>
      <c r="AH17" s="75">
        <v>114</v>
      </c>
      <c r="AI17" s="75">
        <v>14</v>
      </c>
      <c r="AJ17" s="75">
        <v>49</v>
      </c>
      <c r="AK17" s="75">
        <v>5</v>
      </c>
      <c r="AL17" s="78"/>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row>
    <row r="18" spans="1:351" s="3" customFormat="1" ht="30" customHeight="1" x14ac:dyDescent="0.3">
      <c r="A18" s="66" t="s">
        <v>148</v>
      </c>
      <c r="B18" s="141"/>
      <c r="C18" s="141"/>
      <c r="D18" s="141"/>
      <c r="E18" s="141"/>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9"/>
      <c r="AL18" s="78"/>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row>
    <row r="19" spans="1:351" s="3" customFormat="1" x14ac:dyDescent="0.3">
      <c r="A19" s="52" t="s">
        <v>133</v>
      </c>
      <c r="B19" s="126"/>
      <c r="C19" s="104">
        <f>SUM(F19:AK19)</f>
        <v>363</v>
      </c>
      <c r="D19" s="133">
        <f>AVERAGE(F19:AK19)</f>
        <v>13.444444444444445</v>
      </c>
      <c r="E19" s="104">
        <f>MEDIAN(F19:AK19)</f>
        <v>6</v>
      </c>
      <c r="F19" s="75">
        <v>0</v>
      </c>
      <c r="G19" s="75">
        <v>16</v>
      </c>
      <c r="H19" s="75">
        <v>11</v>
      </c>
      <c r="I19" s="75">
        <v>4</v>
      </c>
      <c r="J19" s="75">
        <v>3</v>
      </c>
      <c r="K19" s="75">
        <v>6</v>
      </c>
      <c r="L19" s="75">
        <v>11</v>
      </c>
      <c r="M19" s="75"/>
      <c r="N19" s="75"/>
      <c r="O19" s="75">
        <v>4</v>
      </c>
      <c r="P19" s="75">
        <v>45</v>
      </c>
      <c r="Q19" s="75">
        <v>14</v>
      </c>
      <c r="R19" s="75">
        <v>17</v>
      </c>
      <c r="S19" s="75">
        <v>1</v>
      </c>
      <c r="T19" s="75">
        <v>1</v>
      </c>
      <c r="U19" s="75">
        <v>4</v>
      </c>
      <c r="V19" s="75">
        <v>29</v>
      </c>
      <c r="W19" s="75"/>
      <c r="X19" s="75">
        <v>25</v>
      </c>
      <c r="Y19" s="75">
        <v>6</v>
      </c>
      <c r="Z19" s="75">
        <v>1</v>
      </c>
      <c r="AA19" s="75">
        <v>8</v>
      </c>
      <c r="AB19" s="75"/>
      <c r="AC19" s="75">
        <v>88</v>
      </c>
      <c r="AD19" s="75"/>
      <c r="AE19" s="75">
        <v>0</v>
      </c>
      <c r="AF19" s="75">
        <v>30</v>
      </c>
      <c r="AG19" s="75">
        <v>2</v>
      </c>
      <c r="AH19" s="75">
        <v>21</v>
      </c>
      <c r="AI19" s="75">
        <v>4</v>
      </c>
      <c r="AJ19" s="75">
        <v>9</v>
      </c>
      <c r="AK19" s="75">
        <v>3</v>
      </c>
      <c r="AL19" s="78"/>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row>
    <row r="20" spans="1:351" s="3" customFormat="1" x14ac:dyDescent="0.3">
      <c r="A20" s="52" t="s">
        <v>134</v>
      </c>
      <c r="B20" s="126"/>
      <c r="C20" s="104">
        <f>SUM(F20:AK20)</f>
        <v>529</v>
      </c>
      <c r="D20" s="133">
        <f>AVERAGE(F20:AK20)</f>
        <v>18.241379310344829</v>
      </c>
      <c r="E20" s="104">
        <f>MEDIAN(F20:AK20)</f>
        <v>9</v>
      </c>
      <c r="F20" s="75">
        <v>14</v>
      </c>
      <c r="G20" s="75">
        <v>20</v>
      </c>
      <c r="H20" s="75">
        <v>15</v>
      </c>
      <c r="I20" s="75">
        <v>5</v>
      </c>
      <c r="J20" s="75">
        <v>3</v>
      </c>
      <c r="K20" s="75">
        <v>11</v>
      </c>
      <c r="L20" s="85"/>
      <c r="M20" s="75">
        <v>12</v>
      </c>
      <c r="N20" s="75">
        <v>12</v>
      </c>
      <c r="O20" s="75">
        <v>6</v>
      </c>
      <c r="P20" s="75">
        <v>57</v>
      </c>
      <c r="Q20" s="75">
        <v>47</v>
      </c>
      <c r="R20" s="75">
        <v>17</v>
      </c>
      <c r="S20" s="75">
        <v>2</v>
      </c>
      <c r="T20" s="75">
        <v>1</v>
      </c>
      <c r="U20" s="75">
        <v>5</v>
      </c>
      <c r="V20" s="75">
        <v>36</v>
      </c>
      <c r="W20" s="75">
        <v>4</v>
      </c>
      <c r="X20" s="75">
        <v>38</v>
      </c>
      <c r="Y20" s="75">
        <v>8</v>
      </c>
      <c r="Z20" s="75">
        <v>1</v>
      </c>
      <c r="AA20" s="75">
        <v>9</v>
      </c>
      <c r="AB20" s="75">
        <v>3</v>
      </c>
      <c r="AC20" s="75">
        <v>150</v>
      </c>
      <c r="AD20" s="75">
        <v>2</v>
      </c>
      <c r="AE20" s="75">
        <v>4</v>
      </c>
      <c r="AF20" s="85"/>
      <c r="AG20" s="85"/>
      <c r="AH20" s="75">
        <v>22</v>
      </c>
      <c r="AI20" s="75">
        <v>5</v>
      </c>
      <c r="AJ20" s="75">
        <v>16</v>
      </c>
      <c r="AK20" s="75">
        <v>4</v>
      </c>
      <c r="AL20" s="78"/>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row>
    <row r="21" spans="1:351" s="3" customFormat="1" ht="26" x14ac:dyDescent="0.3">
      <c r="A21" s="39" t="s">
        <v>149</v>
      </c>
      <c r="B21" s="126"/>
      <c r="C21" s="126"/>
      <c r="D21" s="142">
        <f>AVERAGE(F21:AK21)</f>
        <v>0.82429032258064505</v>
      </c>
      <c r="E21" s="142">
        <f>MEDIAN(F21:AK21)</f>
        <v>0.86</v>
      </c>
      <c r="F21" s="90">
        <v>0.31</v>
      </c>
      <c r="G21" s="90">
        <v>0.8</v>
      </c>
      <c r="H21" s="90">
        <v>0.84</v>
      </c>
      <c r="I21" s="90">
        <v>0.87</v>
      </c>
      <c r="J21" s="91">
        <v>1</v>
      </c>
      <c r="K21" s="91">
        <v>0.92</v>
      </c>
      <c r="L21" s="90">
        <v>0.8</v>
      </c>
      <c r="M21" s="90">
        <v>0.91</v>
      </c>
      <c r="N21" s="90">
        <v>0.86</v>
      </c>
      <c r="O21" s="90">
        <v>0.89</v>
      </c>
      <c r="P21" s="91">
        <v>0.83</v>
      </c>
      <c r="Q21" s="90">
        <v>0.7</v>
      </c>
      <c r="R21" s="90">
        <v>0.77</v>
      </c>
      <c r="S21" s="91">
        <v>0.9</v>
      </c>
      <c r="T21" s="90">
        <v>0.96</v>
      </c>
      <c r="U21" s="90">
        <v>0.96</v>
      </c>
      <c r="V21" s="90">
        <v>0.46</v>
      </c>
      <c r="W21" s="90">
        <v>0.85</v>
      </c>
      <c r="X21" s="90">
        <v>0.73</v>
      </c>
      <c r="Y21" s="91">
        <v>0.75</v>
      </c>
      <c r="Z21" s="90">
        <v>0.96</v>
      </c>
      <c r="AA21" s="90">
        <v>0.83</v>
      </c>
      <c r="AB21" s="92">
        <v>0.88900000000000001</v>
      </c>
      <c r="AC21" s="90">
        <v>0.62</v>
      </c>
      <c r="AD21" s="90">
        <v>0.94</v>
      </c>
      <c r="AE21" s="90">
        <v>0.9</v>
      </c>
      <c r="AF21" s="90">
        <v>0.72</v>
      </c>
      <c r="AG21" s="75"/>
      <c r="AH21" s="91">
        <v>0.78400000000000003</v>
      </c>
      <c r="AI21" s="90">
        <v>0.93</v>
      </c>
      <c r="AJ21" s="90">
        <v>0.92</v>
      </c>
      <c r="AK21" s="91">
        <v>0.95</v>
      </c>
      <c r="AL21" s="78"/>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row>
    <row r="22" spans="1:351" s="3" customFormat="1" ht="30" customHeight="1" x14ac:dyDescent="0.3">
      <c r="A22" s="65" t="s">
        <v>150</v>
      </c>
      <c r="B22" s="135"/>
      <c r="C22" s="135"/>
      <c r="D22" s="135"/>
      <c r="E22" s="135"/>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4"/>
      <c r="AL22" s="78"/>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row>
    <row r="23" spans="1:351" s="3" customFormat="1" ht="15" customHeight="1" x14ac:dyDescent="0.3">
      <c r="A23" s="52" t="s">
        <v>134</v>
      </c>
      <c r="B23" s="126"/>
      <c r="C23" s="104">
        <f>SUM(F23:AK23)</f>
        <v>626</v>
      </c>
      <c r="D23" s="133">
        <f>AVERAGE(F23:AK23)</f>
        <v>23.185185185185187</v>
      </c>
      <c r="E23" s="133">
        <f>MEDIAN(F23:AL23)</f>
        <v>16</v>
      </c>
      <c r="F23" s="75">
        <v>12</v>
      </c>
      <c r="G23" s="75">
        <v>15</v>
      </c>
      <c r="H23" s="75">
        <v>20</v>
      </c>
      <c r="I23" s="75">
        <v>16</v>
      </c>
      <c r="J23" s="75">
        <v>12</v>
      </c>
      <c r="K23" s="75">
        <v>12</v>
      </c>
      <c r="L23" s="75"/>
      <c r="M23" s="75">
        <v>20</v>
      </c>
      <c r="N23" s="75">
        <v>13</v>
      </c>
      <c r="O23" s="75">
        <v>59</v>
      </c>
      <c r="P23" s="75">
        <v>65</v>
      </c>
      <c r="Q23" s="75">
        <v>68</v>
      </c>
      <c r="R23" s="75">
        <v>30</v>
      </c>
      <c r="S23" s="75">
        <v>6</v>
      </c>
      <c r="T23" s="75">
        <v>9</v>
      </c>
      <c r="U23" s="75">
        <v>16</v>
      </c>
      <c r="V23" s="75"/>
      <c r="W23" s="75">
        <v>15</v>
      </c>
      <c r="X23" s="75">
        <v>32</v>
      </c>
      <c r="Y23" s="75">
        <v>20</v>
      </c>
      <c r="Z23" s="75">
        <v>36</v>
      </c>
      <c r="AA23" s="75">
        <v>16</v>
      </c>
      <c r="AB23" s="75">
        <v>6</v>
      </c>
      <c r="AC23" s="75">
        <v>35</v>
      </c>
      <c r="AD23" s="75">
        <v>38</v>
      </c>
      <c r="AE23" s="75">
        <v>6</v>
      </c>
      <c r="AF23" s="75"/>
      <c r="AG23" s="75"/>
      <c r="AH23" s="75">
        <v>21</v>
      </c>
      <c r="AI23" s="75">
        <v>17</v>
      </c>
      <c r="AJ23" s="75"/>
      <c r="AK23" s="75">
        <v>11</v>
      </c>
      <c r="AL23" s="78"/>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row>
    <row r="24" spans="1:351" s="3" customFormat="1" ht="16.5" customHeight="1" x14ac:dyDescent="0.3">
      <c r="A24" s="52" t="s">
        <v>133</v>
      </c>
      <c r="B24" s="126"/>
      <c r="C24" s="104">
        <f>SUM(F24:AK24)</f>
        <v>402</v>
      </c>
      <c r="D24" s="133">
        <f>AVERAGE(F24:AK24)</f>
        <v>16.75</v>
      </c>
      <c r="E24" s="133">
        <f t="shared" ref="E24:E26" si="0">MEDIAN(F24:AL24)</f>
        <v>12</v>
      </c>
      <c r="F24" s="75">
        <v>2</v>
      </c>
      <c r="G24" s="75">
        <v>10</v>
      </c>
      <c r="H24" s="75">
        <v>14</v>
      </c>
      <c r="I24" s="75">
        <v>8</v>
      </c>
      <c r="J24" s="75">
        <v>10</v>
      </c>
      <c r="K24" s="75">
        <v>7</v>
      </c>
      <c r="L24" s="75">
        <v>10</v>
      </c>
      <c r="M24" s="75"/>
      <c r="N24" s="75"/>
      <c r="O24" s="75">
        <v>29</v>
      </c>
      <c r="P24" s="75">
        <v>55</v>
      </c>
      <c r="Q24" s="75">
        <v>20</v>
      </c>
      <c r="R24" s="75">
        <v>30</v>
      </c>
      <c r="S24" s="75">
        <v>2</v>
      </c>
      <c r="T24" s="75">
        <v>6</v>
      </c>
      <c r="U24" s="75">
        <v>8</v>
      </c>
      <c r="V24" s="75"/>
      <c r="W24" s="75"/>
      <c r="X24" s="75">
        <v>29</v>
      </c>
      <c r="Y24" s="75">
        <v>15</v>
      </c>
      <c r="Z24" s="75">
        <v>30</v>
      </c>
      <c r="AA24" s="75">
        <v>14</v>
      </c>
      <c r="AB24" s="75"/>
      <c r="AC24" s="75">
        <v>20</v>
      </c>
      <c r="AD24" s="75"/>
      <c r="AE24" s="75"/>
      <c r="AF24" s="75">
        <v>39</v>
      </c>
      <c r="AG24" s="75">
        <v>6</v>
      </c>
      <c r="AH24" s="75">
        <v>21</v>
      </c>
      <c r="AI24" s="75">
        <v>9</v>
      </c>
      <c r="AJ24" s="75"/>
      <c r="AK24" s="75">
        <v>8</v>
      </c>
      <c r="AL24" s="78"/>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row>
    <row r="25" spans="1:351" s="3" customFormat="1" ht="30" customHeight="1" x14ac:dyDescent="0.3">
      <c r="A25" s="39" t="s">
        <v>151</v>
      </c>
      <c r="B25" s="143"/>
      <c r="C25" s="126"/>
      <c r="D25" s="133">
        <f>AVERAGE(F25:AK25)</f>
        <v>7.568965517241379</v>
      </c>
      <c r="E25" s="133">
        <f t="shared" si="0"/>
        <v>6</v>
      </c>
      <c r="F25" s="75">
        <v>5</v>
      </c>
      <c r="G25" s="75">
        <v>5</v>
      </c>
      <c r="H25" s="75">
        <v>22</v>
      </c>
      <c r="I25" s="75">
        <v>4</v>
      </c>
      <c r="J25" s="75">
        <v>6</v>
      </c>
      <c r="K25" s="75">
        <v>8</v>
      </c>
      <c r="L25" s="75">
        <v>1</v>
      </c>
      <c r="M25" s="75">
        <v>6</v>
      </c>
      <c r="N25" s="75">
        <v>19</v>
      </c>
      <c r="O25" s="75">
        <v>6</v>
      </c>
      <c r="P25" s="75">
        <v>5</v>
      </c>
      <c r="Q25" s="75">
        <v>10</v>
      </c>
      <c r="R25" s="75">
        <v>15</v>
      </c>
      <c r="S25" s="75">
        <v>2</v>
      </c>
      <c r="T25" s="75">
        <v>2</v>
      </c>
      <c r="U25" s="75">
        <v>6</v>
      </c>
      <c r="V25" s="75">
        <v>6</v>
      </c>
      <c r="W25" s="75">
        <v>7.5</v>
      </c>
      <c r="X25" s="75">
        <v>10</v>
      </c>
      <c r="Y25" s="75">
        <v>3</v>
      </c>
      <c r="Z25" s="75">
        <v>4</v>
      </c>
      <c r="AA25" s="75">
        <v>5</v>
      </c>
      <c r="AB25" s="75">
        <v>3</v>
      </c>
      <c r="AC25" s="75"/>
      <c r="AD25" s="75">
        <v>28</v>
      </c>
      <c r="AE25" s="75">
        <v>11</v>
      </c>
      <c r="AF25" s="75"/>
      <c r="AG25" s="75">
        <v>2</v>
      </c>
      <c r="AH25" s="75"/>
      <c r="AI25" s="75">
        <v>6</v>
      </c>
      <c r="AJ25" s="75">
        <v>7</v>
      </c>
      <c r="AK25" s="75">
        <v>5</v>
      </c>
      <c r="AL25" s="78"/>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row>
    <row r="26" spans="1:351" s="3" customFormat="1" ht="28.5" customHeight="1" x14ac:dyDescent="0.3">
      <c r="A26" s="39" t="s">
        <v>152</v>
      </c>
      <c r="B26" s="143"/>
      <c r="C26" s="126"/>
      <c r="D26" s="133">
        <f>AVERAGE(F26:AK26)</f>
        <v>3.0172413793103448</v>
      </c>
      <c r="E26" s="133">
        <f t="shared" si="0"/>
        <v>3</v>
      </c>
      <c r="F26" s="75">
        <v>3</v>
      </c>
      <c r="G26" s="75">
        <v>3</v>
      </c>
      <c r="H26" s="75">
        <v>3</v>
      </c>
      <c r="I26" s="75">
        <v>0</v>
      </c>
      <c r="J26" s="75">
        <v>3.5</v>
      </c>
      <c r="K26" s="75">
        <v>4</v>
      </c>
      <c r="L26" s="75">
        <v>1</v>
      </c>
      <c r="M26" s="75">
        <v>6</v>
      </c>
      <c r="N26" s="75">
        <v>10</v>
      </c>
      <c r="O26" s="75">
        <v>2</v>
      </c>
      <c r="P26" s="75">
        <v>2</v>
      </c>
      <c r="Q26" s="75">
        <v>5</v>
      </c>
      <c r="R26" s="75">
        <v>10</v>
      </c>
      <c r="S26" s="75">
        <v>0</v>
      </c>
      <c r="T26" s="75">
        <v>0</v>
      </c>
      <c r="U26" s="75">
        <v>1</v>
      </c>
      <c r="V26" s="75">
        <v>1</v>
      </c>
      <c r="W26" s="75">
        <v>3</v>
      </c>
      <c r="X26" s="75">
        <v>5</v>
      </c>
      <c r="Y26" s="75">
        <v>0</v>
      </c>
      <c r="Z26" s="75">
        <v>1</v>
      </c>
      <c r="AA26" s="75">
        <v>2</v>
      </c>
      <c r="AB26" s="75">
        <v>1</v>
      </c>
      <c r="AC26" s="75"/>
      <c r="AD26" s="75">
        <v>1</v>
      </c>
      <c r="AE26" s="75">
        <v>3</v>
      </c>
      <c r="AF26" s="75"/>
      <c r="AG26" s="75">
        <v>2</v>
      </c>
      <c r="AH26" s="75"/>
      <c r="AI26" s="75">
        <v>3</v>
      </c>
      <c r="AJ26" s="75">
        <v>7</v>
      </c>
      <c r="AK26" s="75">
        <v>5</v>
      </c>
      <c r="AL26" s="78"/>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row>
    <row r="27" spans="1:351" s="8" customFormat="1" ht="15.75" customHeight="1" x14ac:dyDescent="0.3">
      <c r="A27" s="60" t="s">
        <v>20</v>
      </c>
      <c r="B27" s="63"/>
      <c r="C27" s="63"/>
      <c r="D27" s="63"/>
      <c r="E27" s="63"/>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c r="AL27" s="78"/>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row>
    <row r="28" spans="1:351" s="27" customFormat="1" ht="39" customHeight="1" x14ac:dyDescent="0.3">
      <c r="A28" s="39" t="s">
        <v>64</v>
      </c>
      <c r="B28" s="139">
        <f>(COUNTIF(F28:AK28,"yes")/(COUNTA(F28:AK28)))</f>
        <v>0.38709677419354838</v>
      </c>
      <c r="C28" s="126"/>
      <c r="D28" s="126"/>
      <c r="E28" s="126"/>
      <c r="F28" s="75" t="s">
        <v>29</v>
      </c>
      <c r="G28" s="75" t="s">
        <v>28</v>
      </c>
      <c r="H28" s="75" t="s">
        <v>29</v>
      </c>
      <c r="I28" s="75" t="s">
        <v>29</v>
      </c>
      <c r="J28" s="75" t="s">
        <v>29</v>
      </c>
      <c r="K28" s="75" t="s">
        <v>29</v>
      </c>
      <c r="L28" s="75" t="s">
        <v>29</v>
      </c>
      <c r="M28" s="75" t="s">
        <v>28</v>
      </c>
      <c r="N28" s="75" t="s">
        <v>29</v>
      </c>
      <c r="O28" s="75" t="s">
        <v>29</v>
      </c>
      <c r="P28" s="75"/>
      <c r="Q28" s="75" t="s">
        <v>28</v>
      </c>
      <c r="R28" s="75" t="s">
        <v>28</v>
      </c>
      <c r="S28" s="75" t="s">
        <v>28</v>
      </c>
      <c r="T28" s="75" t="s">
        <v>29</v>
      </c>
      <c r="U28" s="75" t="s">
        <v>28</v>
      </c>
      <c r="V28" s="75" t="s">
        <v>29</v>
      </c>
      <c r="W28" s="75" t="s">
        <v>28</v>
      </c>
      <c r="X28" s="75" t="s">
        <v>29</v>
      </c>
      <c r="Y28" s="75" t="s">
        <v>29</v>
      </c>
      <c r="Z28" s="75" t="s">
        <v>29</v>
      </c>
      <c r="AA28" s="75" t="s">
        <v>28</v>
      </c>
      <c r="AB28" s="75" t="s">
        <v>29</v>
      </c>
      <c r="AC28" s="75" t="s">
        <v>29</v>
      </c>
      <c r="AD28" s="75" t="s">
        <v>28</v>
      </c>
      <c r="AE28" s="75" t="s">
        <v>28</v>
      </c>
      <c r="AF28" s="75" t="s">
        <v>29</v>
      </c>
      <c r="AG28" s="75" t="s">
        <v>28</v>
      </c>
      <c r="AH28" s="75" t="s">
        <v>29</v>
      </c>
      <c r="AI28" s="75" t="s">
        <v>29</v>
      </c>
      <c r="AJ28" s="75" t="s">
        <v>28</v>
      </c>
      <c r="AK28" s="75" t="s">
        <v>29</v>
      </c>
      <c r="AL28" s="93"/>
    </row>
    <row r="29" spans="1:351" s="8" customFormat="1" ht="41.25" customHeight="1" x14ac:dyDescent="0.3">
      <c r="A29" s="38" t="s">
        <v>153</v>
      </c>
      <c r="B29" s="143"/>
      <c r="C29" s="143"/>
      <c r="D29" s="142">
        <f>AVERAGE(F29:AK29)</f>
        <v>0.94571428571428573</v>
      </c>
      <c r="E29" s="144">
        <f>MEDIAN(F29:AK29)</f>
        <v>0.95</v>
      </c>
      <c r="F29" s="75"/>
      <c r="G29" s="91">
        <v>0.96</v>
      </c>
      <c r="H29" s="91"/>
      <c r="I29" s="91"/>
      <c r="J29" s="91"/>
      <c r="K29" s="91"/>
      <c r="L29" s="91"/>
      <c r="M29" s="91">
        <v>0.9</v>
      </c>
      <c r="N29" s="91"/>
      <c r="O29" s="91"/>
      <c r="P29" s="91"/>
      <c r="Q29" s="91">
        <v>0.9</v>
      </c>
      <c r="R29" s="91"/>
      <c r="S29" s="91">
        <v>0.95</v>
      </c>
      <c r="T29" s="91"/>
      <c r="U29" s="91">
        <v>0.94</v>
      </c>
      <c r="V29" s="91"/>
      <c r="W29" s="91">
        <v>1</v>
      </c>
      <c r="X29" s="91"/>
      <c r="Y29" s="91"/>
      <c r="Z29" s="91"/>
      <c r="AA29" s="91"/>
      <c r="AB29" s="91"/>
      <c r="AC29" s="91"/>
      <c r="AD29" s="91"/>
      <c r="AE29" s="91"/>
      <c r="AF29" s="91"/>
      <c r="AG29" s="91"/>
      <c r="AH29" s="91"/>
      <c r="AI29" s="91"/>
      <c r="AJ29" s="91">
        <v>0.97</v>
      </c>
      <c r="AK29" s="91"/>
      <c r="AL29" s="94"/>
      <c r="AM29" s="47"/>
      <c r="AN29" s="47"/>
      <c r="AO29" s="47"/>
      <c r="AP29" s="47"/>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row>
    <row r="30" spans="1:351" s="8" customFormat="1" ht="42" customHeight="1" x14ac:dyDescent="0.3">
      <c r="A30" s="39" t="s">
        <v>154</v>
      </c>
      <c r="B30" s="143"/>
      <c r="C30" s="126"/>
      <c r="D30" s="142">
        <f>AVERAGE(F30:AK30)</f>
        <v>0.22814814814814813</v>
      </c>
      <c r="E30" s="144">
        <f>MEDIAN(F30:AK30)</f>
        <v>0.16</v>
      </c>
      <c r="F30" s="90">
        <v>0.39</v>
      </c>
      <c r="G30" s="90">
        <v>0.3</v>
      </c>
      <c r="H30" s="90">
        <v>0.09</v>
      </c>
      <c r="I30" s="90">
        <v>0.33</v>
      </c>
      <c r="J30" s="75"/>
      <c r="K30" s="91">
        <v>0.11</v>
      </c>
      <c r="L30" s="90">
        <v>0.1</v>
      </c>
      <c r="M30" s="90">
        <v>7.0000000000000007E-2</v>
      </c>
      <c r="N30" s="90">
        <v>0.08</v>
      </c>
      <c r="O30" s="90">
        <v>0.2</v>
      </c>
      <c r="P30" s="91">
        <v>0.05</v>
      </c>
      <c r="Q30" s="91">
        <v>0.05</v>
      </c>
      <c r="R30" s="90">
        <v>0.12</v>
      </c>
      <c r="S30" s="91">
        <v>0.3</v>
      </c>
      <c r="T30" s="90">
        <v>0.16</v>
      </c>
      <c r="U30" s="90">
        <v>0.2</v>
      </c>
      <c r="V30" s="75"/>
      <c r="W30" s="90">
        <v>0.5</v>
      </c>
      <c r="X30" s="90">
        <v>0.25</v>
      </c>
      <c r="Y30" s="75"/>
      <c r="Z30" s="90">
        <v>0.5</v>
      </c>
      <c r="AA30" s="90">
        <v>0.1</v>
      </c>
      <c r="AB30" s="90">
        <v>0.3</v>
      </c>
      <c r="AC30" s="90">
        <v>0.3</v>
      </c>
      <c r="AD30" s="90">
        <v>0.05</v>
      </c>
      <c r="AE30" s="90">
        <v>0.08</v>
      </c>
      <c r="AF30" s="90">
        <v>0.14000000000000001</v>
      </c>
      <c r="AG30" s="91">
        <v>0.5</v>
      </c>
      <c r="AH30" s="75"/>
      <c r="AI30" s="90">
        <v>0.84</v>
      </c>
      <c r="AJ30" s="91">
        <v>0.05</v>
      </c>
      <c r="AK30" s="75"/>
      <c r="AL30" s="78"/>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row>
    <row r="31" spans="1:351" s="45" customFormat="1" ht="39.75" customHeight="1" x14ac:dyDescent="0.3">
      <c r="A31" s="39" t="s">
        <v>155</v>
      </c>
      <c r="B31" s="143"/>
      <c r="C31" s="104">
        <f>SUM(F31:AK31)</f>
        <v>499</v>
      </c>
      <c r="D31" s="145">
        <f>AVERAGE(F31:AK31)</f>
        <v>16.633333333333333</v>
      </c>
      <c r="E31" s="146">
        <f>MEDIAN(F31:AK31)</f>
        <v>8</v>
      </c>
      <c r="F31" s="75">
        <v>23</v>
      </c>
      <c r="G31" s="75"/>
      <c r="H31" s="75">
        <v>36</v>
      </c>
      <c r="I31" s="75">
        <v>5</v>
      </c>
      <c r="J31" s="75">
        <v>12</v>
      </c>
      <c r="K31" s="75">
        <v>5</v>
      </c>
      <c r="L31" s="75">
        <v>12</v>
      </c>
      <c r="M31" s="75">
        <v>4</v>
      </c>
      <c r="N31" s="75">
        <v>69</v>
      </c>
      <c r="O31" s="75">
        <v>50</v>
      </c>
      <c r="P31" s="75">
        <v>17</v>
      </c>
      <c r="Q31" s="75">
        <v>6</v>
      </c>
      <c r="R31" s="75">
        <v>14</v>
      </c>
      <c r="S31" s="75">
        <v>3</v>
      </c>
      <c r="T31" s="75">
        <v>1</v>
      </c>
      <c r="U31" s="75">
        <v>4</v>
      </c>
      <c r="V31" s="75">
        <v>8</v>
      </c>
      <c r="W31" s="75">
        <v>4</v>
      </c>
      <c r="X31" s="75">
        <v>21</v>
      </c>
      <c r="Y31" s="75">
        <v>3</v>
      </c>
      <c r="Z31" s="75">
        <v>4</v>
      </c>
      <c r="AA31" s="75">
        <v>8</v>
      </c>
      <c r="AB31" s="75">
        <v>1</v>
      </c>
      <c r="AC31" s="75">
        <v>47</v>
      </c>
      <c r="AD31" s="75"/>
      <c r="AE31" s="75">
        <v>2</v>
      </c>
      <c r="AF31" s="75">
        <v>69</v>
      </c>
      <c r="AG31" s="75">
        <v>3</v>
      </c>
      <c r="AH31" s="75">
        <v>7</v>
      </c>
      <c r="AI31" s="75">
        <v>9</v>
      </c>
      <c r="AJ31" s="75">
        <v>41</v>
      </c>
      <c r="AK31" s="75">
        <v>11</v>
      </c>
      <c r="AL31" s="93"/>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row>
    <row r="32" spans="1:351" s="8" customFormat="1" ht="15.75" customHeight="1" x14ac:dyDescent="0.3">
      <c r="A32" s="60" t="s">
        <v>60</v>
      </c>
      <c r="B32" s="63"/>
      <c r="C32" s="63"/>
      <c r="D32" s="63"/>
      <c r="E32" s="63"/>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7"/>
      <c r="AL32" s="78"/>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row>
    <row r="33" spans="1:351" s="8" customFormat="1" ht="27" customHeight="1" x14ac:dyDescent="0.3">
      <c r="A33" s="67" t="s">
        <v>156</v>
      </c>
      <c r="B33" s="140"/>
      <c r="C33" s="140"/>
      <c r="D33" s="140"/>
      <c r="E33" s="140"/>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c r="AL33" s="78"/>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row>
    <row r="34" spans="1:351" s="8" customFormat="1" ht="27" customHeight="1" x14ac:dyDescent="0.3">
      <c r="A34" s="52" t="s">
        <v>157</v>
      </c>
      <c r="B34" s="143"/>
      <c r="C34" s="104">
        <f>SUM(F34:AK34)</f>
        <v>186</v>
      </c>
      <c r="D34" s="133">
        <f>AVERAGE(F34:AK34)</f>
        <v>5.8125</v>
      </c>
      <c r="E34" s="104">
        <f>MEDIAN(F34:AK34)</f>
        <v>5</v>
      </c>
      <c r="F34" s="75">
        <v>5</v>
      </c>
      <c r="G34" s="75">
        <v>6</v>
      </c>
      <c r="H34" s="75">
        <v>6</v>
      </c>
      <c r="I34" s="75">
        <v>2</v>
      </c>
      <c r="J34" s="75">
        <v>8</v>
      </c>
      <c r="K34" s="75">
        <v>7</v>
      </c>
      <c r="L34" s="75">
        <v>3</v>
      </c>
      <c r="M34" s="75">
        <v>3</v>
      </c>
      <c r="N34" s="75">
        <v>2</v>
      </c>
      <c r="O34" s="75">
        <v>7</v>
      </c>
      <c r="P34" s="75">
        <v>3</v>
      </c>
      <c r="Q34" s="75">
        <v>14</v>
      </c>
      <c r="R34" s="75">
        <v>11</v>
      </c>
      <c r="S34" s="75">
        <v>2</v>
      </c>
      <c r="T34" s="75">
        <v>1</v>
      </c>
      <c r="U34" s="75">
        <v>7</v>
      </c>
      <c r="V34" s="75">
        <v>3</v>
      </c>
      <c r="W34" s="75">
        <v>5</v>
      </c>
      <c r="X34" s="75">
        <v>13</v>
      </c>
      <c r="Y34" s="75">
        <v>3</v>
      </c>
      <c r="Z34" s="75">
        <v>1</v>
      </c>
      <c r="AA34" s="75">
        <v>5</v>
      </c>
      <c r="AB34" s="75">
        <v>3</v>
      </c>
      <c r="AC34" s="75">
        <v>18</v>
      </c>
      <c r="AD34" s="75">
        <v>2</v>
      </c>
      <c r="AE34" s="75">
        <v>5</v>
      </c>
      <c r="AF34" s="75">
        <v>7</v>
      </c>
      <c r="AG34" s="75">
        <v>5</v>
      </c>
      <c r="AH34" s="75">
        <v>9</v>
      </c>
      <c r="AI34" s="75">
        <v>4</v>
      </c>
      <c r="AJ34" s="75">
        <v>13</v>
      </c>
      <c r="AK34" s="75">
        <v>3</v>
      </c>
      <c r="AL34" s="78"/>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row>
    <row r="35" spans="1:351" s="8" customFormat="1" ht="15.75" customHeight="1" x14ac:dyDescent="0.3">
      <c r="A35" s="52" t="s">
        <v>158</v>
      </c>
      <c r="B35" s="143"/>
      <c r="C35" s="104">
        <f>SUM(F35:AK35)</f>
        <v>72</v>
      </c>
      <c r="D35" s="133">
        <f t="shared" ref="D35:D37" si="1">AVERAGE(F35:AK35)</f>
        <v>2.7692307692307692</v>
      </c>
      <c r="E35" s="104">
        <f t="shared" ref="E35:E37" si="2">MEDIAN(F35:AK35)</f>
        <v>1</v>
      </c>
      <c r="F35" s="75">
        <v>2</v>
      </c>
      <c r="G35" s="75">
        <v>9</v>
      </c>
      <c r="H35" s="75">
        <v>0</v>
      </c>
      <c r="I35" s="75">
        <v>0</v>
      </c>
      <c r="J35" s="75">
        <v>10</v>
      </c>
      <c r="K35" s="75">
        <v>1</v>
      </c>
      <c r="L35" s="75">
        <v>2</v>
      </c>
      <c r="M35" s="75"/>
      <c r="N35" s="75">
        <v>3</v>
      </c>
      <c r="O35" s="75">
        <v>2</v>
      </c>
      <c r="P35" s="75"/>
      <c r="Q35" s="75"/>
      <c r="R35" s="75">
        <v>0</v>
      </c>
      <c r="S35" s="75">
        <v>1</v>
      </c>
      <c r="T35" s="75">
        <v>2</v>
      </c>
      <c r="U35" s="75"/>
      <c r="V35" s="75"/>
      <c r="W35" s="75">
        <v>1</v>
      </c>
      <c r="X35" s="75">
        <v>1</v>
      </c>
      <c r="Y35" s="75"/>
      <c r="Z35" s="75">
        <v>0</v>
      </c>
      <c r="AA35" s="75">
        <v>24</v>
      </c>
      <c r="AB35" s="75">
        <v>1</v>
      </c>
      <c r="AC35" s="75">
        <v>0</v>
      </c>
      <c r="AD35" s="75">
        <v>1</v>
      </c>
      <c r="AE35" s="75">
        <v>0</v>
      </c>
      <c r="AF35" s="75">
        <v>0</v>
      </c>
      <c r="AG35" s="75">
        <v>6</v>
      </c>
      <c r="AH35" s="75">
        <v>0</v>
      </c>
      <c r="AI35" s="75">
        <v>0</v>
      </c>
      <c r="AJ35" s="75">
        <v>6</v>
      </c>
      <c r="AK35" s="75">
        <v>0</v>
      </c>
      <c r="AL35" s="78"/>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row>
    <row r="36" spans="1:351" s="8" customFormat="1" ht="15" customHeight="1" x14ac:dyDescent="0.3">
      <c r="A36" s="52" t="s">
        <v>159</v>
      </c>
      <c r="B36" s="143"/>
      <c r="C36" s="104">
        <f>SUM(F36:AK36)</f>
        <v>16</v>
      </c>
      <c r="D36" s="133">
        <f t="shared" si="1"/>
        <v>0.69565217391304346</v>
      </c>
      <c r="E36" s="104">
        <f t="shared" si="2"/>
        <v>0</v>
      </c>
      <c r="F36" s="75">
        <v>0</v>
      </c>
      <c r="G36" s="75">
        <v>0</v>
      </c>
      <c r="H36" s="75">
        <v>0</v>
      </c>
      <c r="I36" s="75">
        <v>0</v>
      </c>
      <c r="J36" s="75">
        <v>0</v>
      </c>
      <c r="K36" s="75"/>
      <c r="L36" s="75"/>
      <c r="M36" s="75"/>
      <c r="N36" s="75">
        <v>0</v>
      </c>
      <c r="O36" s="75">
        <v>0</v>
      </c>
      <c r="P36" s="75">
        <v>0</v>
      </c>
      <c r="Q36" s="75"/>
      <c r="R36" s="75">
        <v>0</v>
      </c>
      <c r="S36" s="75">
        <v>1</v>
      </c>
      <c r="T36" s="75">
        <v>0</v>
      </c>
      <c r="U36" s="75"/>
      <c r="V36" s="75">
        <v>2</v>
      </c>
      <c r="W36" s="75">
        <v>4</v>
      </c>
      <c r="X36" s="75">
        <v>0</v>
      </c>
      <c r="Y36" s="75"/>
      <c r="Z36" s="75">
        <v>0</v>
      </c>
      <c r="AA36" s="75">
        <v>0</v>
      </c>
      <c r="AB36" s="75"/>
      <c r="AC36" s="75">
        <v>0</v>
      </c>
      <c r="AD36" s="75"/>
      <c r="AE36" s="75">
        <v>0</v>
      </c>
      <c r="AF36" s="75">
        <v>8</v>
      </c>
      <c r="AG36" s="75">
        <v>0</v>
      </c>
      <c r="AH36" s="75">
        <v>1</v>
      </c>
      <c r="AI36" s="75">
        <v>0</v>
      </c>
      <c r="AJ36" s="75"/>
      <c r="AK36" s="75">
        <v>0</v>
      </c>
      <c r="AL36" s="78"/>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row>
    <row r="37" spans="1:351" s="8" customFormat="1" ht="40.5" customHeight="1" x14ac:dyDescent="0.3">
      <c r="A37" s="39" t="s">
        <v>160</v>
      </c>
      <c r="B37" s="143"/>
      <c r="C37" s="104">
        <f>SUM(F37:AK37)</f>
        <v>449</v>
      </c>
      <c r="D37" s="133">
        <f t="shared" si="1"/>
        <v>20.40909090909091</v>
      </c>
      <c r="E37" s="104">
        <f t="shared" si="2"/>
        <v>15</v>
      </c>
      <c r="F37" s="75"/>
      <c r="G37" s="75"/>
      <c r="H37" s="75">
        <v>100</v>
      </c>
      <c r="I37" s="75">
        <v>15</v>
      </c>
      <c r="J37" s="75">
        <v>18</v>
      </c>
      <c r="K37" s="75">
        <v>20</v>
      </c>
      <c r="L37" s="75">
        <v>27</v>
      </c>
      <c r="M37" s="75">
        <v>24</v>
      </c>
      <c r="N37" s="75">
        <v>6</v>
      </c>
      <c r="O37" s="75">
        <v>13</v>
      </c>
      <c r="P37" s="75">
        <v>4</v>
      </c>
      <c r="Q37" s="75"/>
      <c r="R37" s="75">
        <v>55</v>
      </c>
      <c r="S37" s="75">
        <v>2</v>
      </c>
      <c r="T37" s="75">
        <v>0</v>
      </c>
      <c r="U37" s="75">
        <v>15</v>
      </c>
      <c r="V37" s="75"/>
      <c r="W37" s="75">
        <v>10</v>
      </c>
      <c r="X37" s="75">
        <v>70</v>
      </c>
      <c r="Y37" s="75">
        <v>28</v>
      </c>
      <c r="Z37" s="75"/>
      <c r="AA37" s="75"/>
      <c r="AB37" s="75"/>
      <c r="AC37" s="75">
        <v>16</v>
      </c>
      <c r="AD37" s="75">
        <v>3</v>
      </c>
      <c r="AE37" s="75">
        <v>1</v>
      </c>
      <c r="AF37" s="75">
        <v>0</v>
      </c>
      <c r="AG37" s="75"/>
      <c r="AH37" s="75"/>
      <c r="AI37" s="75">
        <v>15</v>
      </c>
      <c r="AJ37" s="75"/>
      <c r="AK37" s="75">
        <v>7</v>
      </c>
      <c r="AL37" s="78"/>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row>
    <row r="38" spans="1:351" s="8" customFormat="1" ht="30" customHeight="1" x14ac:dyDescent="0.3">
      <c r="A38" s="39" t="s">
        <v>161</v>
      </c>
      <c r="B38" s="126"/>
      <c r="C38" s="126"/>
      <c r="D38" s="147"/>
      <c r="E38" s="126"/>
      <c r="F38" s="75" t="s">
        <v>162</v>
      </c>
      <c r="G38" s="75" t="s">
        <v>163</v>
      </c>
      <c r="H38" s="75" t="s">
        <v>164</v>
      </c>
      <c r="I38" s="75" t="s">
        <v>165</v>
      </c>
      <c r="J38" s="75" t="s">
        <v>166</v>
      </c>
      <c r="K38" s="75" t="s">
        <v>167</v>
      </c>
      <c r="L38" s="75" t="s">
        <v>168</v>
      </c>
      <c r="M38" s="75" t="s">
        <v>169</v>
      </c>
      <c r="N38" s="75" t="s">
        <v>170</v>
      </c>
      <c r="O38" s="75" t="s">
        <v>171</v>
      </c>
      <c r="P38" s="75" t="s">
        <v>172</v>
      </c>
      <c r="Q38" s="85"/>
      <c r="R38" s="75" t="s">
        <v>173</v>
      </c>
      <c r="S38" s="75" t="s">
        <v>174</v>
      </c>
      <c r="T38" s="75" t="s">
        <v>175</v>
      </c>
      <c r="U38" s="75" t="s">
        <v>176</v>
      </c>
      <c r="V38" s="75" t="s">
        <v>177</v>
      </c>
      <c r="W38" s="75" t="s">
        <v>178</v>
      </c>
      <c r="X38" s="75" t="s">
        <v>179</v>
      </c>
      <c r="Y38" s="75" t="s">
        <v>180</v>
      </c>
      <c r="Z38" s="75" t="s">
        <v>181</v>
      </c>
      <c r="AA38" s="75" t="s">
        <v>182</v>
      </c>
      <c r="AB38" s="75" t="s">
        <v>183</v>
      </c>
      <c r="AC38" s="75" t="s">
        <v>184</v>
      </c>
      <c r="AD38" s="85"/>
      <c r="AE38" s="75" t="s">
        <v>185</v>
      </c>
      <c r="AF38" s="75" t="s">
        <v>186</v>
      </c>
      <c r="AG38" s="85"/>
      <c r="AH38" s="75" t="s">
        <v>187</v>
      </c>
      <c r="AI38" s="75" t="s">
        <v>188</v>
      </c>
      <c r="AJ38" s="75" t="s">
        <v>189</v>
      </c>
      <c r="AK38" s="85" t="s">
        <v>281</v>
      </c>
      <c r="AL38" s="78" t="s">
        <v>38</v>
      </c>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row>
    <row r="39" spans="1:351" s="8" customFormat="1" ht="39.75" customHeight="1" x14ac:dyDescent="0.3">
      <c r="A39" s="39" t="s">
        <v>190</v>
      </c>
      <c r="B39" s="143"/>
      <c r="C39" s="126"/>
      <c r="D39" s="133">
        <f>AVERAGE(F39:AK39)</f>
        <v>1.7407407407407407</v>
      </c>
      <c r="E39" s="104">
        <f>MEDIAN(F39:AK39)</f>
        <v>1</v>
      </c>
      <c r="F39" s="75">
        <v>5</v>
      </c>
      <c r="G39" s="75">
        <v>2</v>
      </c>
      <c r="H39" s="75">
        <v>1</v>
      </c>
      <c r="I39" s="75">
        <v>1</v>
      </c>
      <c r="J39" s="75">
        <v>1</v>
      </c>
      <c r="K39" s="75">
        <v>1</v>
      </c>
      <c r="L39" s="75">
        <v>1</v>
      </c>
      <c r="M39" s="75">
        <v>1</v>
      </c>
      <c r="N39" s="75">
        <v>1</v>
      </c>
      <c r="O39" s="75">
        <v>1</v>
      </c>
      <c r="P39" s="75">
        <v>1</v>
      </c>
      <c r="Q39" s="75">
        <v>2</v>
      </c>
      <c r="R39" s="75"/>
      <c r="S39" s="75">
        <v>1</v>
      </c>
      <c r="T39" s="75">
        <v>1</v>
      </c>
      <c r="U39" s="75">
        <v>2</v>
      </c>
      <c r="V39" s="75">
        <v>1</v>
      </c>
      <c r="W39" s="75"/>
      <c r="X39" s="75">
        <v>5</v>
      </c>
      <c r="Y39" s="75">
        <v>0</v>
      </c>
      <c r="Z39" s="75" t="s">
        <v>191</v>
      </c>
      <c r="AA39" s="75">
        <v>1</v>
      </c>
      <c r="AB39" s="75"/>
      <c r="AC39" s="75">
        <v>1</v>
      </c>
      <c r="AD39" s="75">
        <v>1</v>
      </c>
      <c r="AE39" s="75">
        <v>2</v>
      </c>
      <c r="AF39" s="75">
        <v>4</v>
      </c>
      <c r="AG39" s="75">
        <v>1</v>
      </c>
      <c r="AH39" s="75"/>
      <c r="AI39" s="75">
        <v>1</v>
      </c>
      <c r="AJ39" s="75">
        <v>7</v>
      </c>
      <c r="AK39" s="70">
        <v>1</v>
      </c>
      <c r="AL39" s="78"/>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row>
    <row r="40" spans="1:351" s="42" customFormat="1" ht="27.75" customHeight="1" x14ac:dyDescent="0.3">
      <c r="A40" s="68" t="s">
        <v>192</v>
      </c>
      <c r="B40" s="141"/>
      <c r="C40" s="141"/>
      <c r="D40" s="141"/>
      <c r="E40" s="141"/>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95"/>
      <c r="AL40" s="78"/>
      <c r="AM40" s="4"/>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row>
    <row r="41" spans="1:351" s="8" customFormat="1" ht="28.5" customHeight="1" x14ac:dyDescent="0.3">
      <c r="A41" s="52" t="s">
        <v>193</v>
      </c>
      <c r="B41" s="143"/>
      <c r="C41" s="104">
        <f t="shared" ref="C41:C46" si="3">SUM(F41:AK41)</f>
        <v>96</v>
      </c>
      <c r="D41" s="148">
        <f>AVERAGE(F41:AK41)</f>
        <v>3.2</v>
      </c>
      <c r="E41" s="104">
        <f>MEDIAN(F41:AK41)</f>
        <v>2</v>
      </c>
      <c r="F41" s="75">
        <v>2</v>
      </c>
      <c r="G41" s="75">
        <v>2</v>
      </c>
      <c r="H41" s="75">
        <v>1</v>
      </c>
      <c r="I41" s="75">
        <v>2</v>
      </c>
      <c r="J41" s="75">
        <v>13</v>
      </c>
      <c r="K41" s="75">
        <v>3</v>
      </c>
      <c r="L41" s="75">
        <v>1</v>
      </c>
      <c r="M41" s="75">
        <v>1</v>
      </c>
      <c r="N41" s="75">
        <v>1</v>
      </c>
      <c r="O41" s="75">
        <v>3</v>
      </c>
      <c r="P41" s="75">
        <v>2</v>
      </c>
      <c r="Q41" s="75">
        <v>4</v>
      </c>
      <c r="R41" s="75">
        <v>20</v>
      </c>
      <c r="S41" s="75">
        <v>2</v>
      </c>
      <c r="T41" s="75">
        <v>1</v>
      </c>
      <c r="U41" s="75">
        <v>2</v>
      </c>
      <c r="V41" s="75"/>
      <c r="W41" s="75"/>
      <c r="X41" s="75">
        <v>4</v>
      </c>
      <c r="Y41" s="75">
        <v>0</v>
      </c>
      <c r="Z41" s="75">
        <v>0</v>
      </c>
      <c r="AA41" s="75">
        <v>1</v>
      </c>
      <c r="AB41" s="75">
        <v>0</v>
      </c>
      <c r="AC41" s="75">
        <v>1</v>
      </c>
      <c r="AD41" s="75">
        <v>1</v>
      </c>
      <c r="AE41" s="75">
        <v>2</v>
      </c>
      <c r="AF41" s="75">
        <v>9</v>
      </c>
      <c r="AG41" s="75">
        <v>5</v>
      </c>
      <c r="AH41" s="75">
        <v>4</v>
      </c>
      <c r="AI41" s="75">
        <v>1</v>
      </c>
      <c r="AJ41" s="75">
        <v>7</v>
      </c>
      <c r="AK41" s="80">
        <v>1</v>
      </c>
      <c r="AL41" s="96"/>
      <c r="AM41" s="20"/>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row>
    <row r="42" spans="1:351" s="8" customFormat="1" ht="15" customHeight="1" x14ac:dyDescent="0.3">
      <c r="A42" s="52" t="s">
        <v>194</v>
      </c>
      <c r="B42" s="143"/>
      <c r="C42" s="104">
        <f t="shared" si="3"/>
        <v>55</v>
      </c>
      <c r="D42" s="148">
        <f t="shared" ref="D42:D43" si="4">AVERAGE(F42:AK42)</f>
        <v>2.2916666666666665</v>
      </c>
      <c r="E42" s="104">
        <f t="shared" ref="E42:E46" si="5">MEDIAN(F42:AK42)</f>
        <v>0</v>
      </c>
      <c r="F42" s="75">
        <v>2</v>
      </c>
      <c r="G42" s="75">
        <v>9</v>
      </c>
      <c r="H42" s="75">
        <v>0</v>
      </c>
      <c r="I42" s="75">
        <v>0</v>
      </c>
      <c r="J42" s="75">
        <v>6</v>
      </c>
      <c r="K42" s="75">
        <v>0</v>
      </c>
      <c r="L42" s="75"/>
      <c r="M42" s="75"/>
      <c r="N42" s="75">
        <v>1</v>
      </c>
      <c r="O42" s="75">
        <v>2</v>
      </c>
      <c r="P42" s="75"/>
      <c r="Q42" s="75">
        <v>0</v>
      </c>
      <c r="R42" s="75">
        <v>0</v>
      </c>
      <c r="S42" s="75">
        <v>2</v>
      </c>
      <c r="T42" s="75">
        <v>2</v>
      </c>
      <c r="U42" s="75"/>
      <c r="V42" s="75"/>
      <c r="W42" s="75"/>
      <c r="X42" s="75">
        <v>1</v>
      </c>
      <c r="Y42" s="75">
        <v>0</v>
      </c>
      <c r="Z42" s="75">
        <v>0</v>
      </c>
      <c r="AA42" s="75">
        <v>24</v>
      </c>
      <c r="AB42" s="75">
        <v>0</v>
      </c>
      <c r="AC42" s="75">
        <v>0</v>
      </c>
      <c r="AD42" s="75"/>
      <c r="AE42" s="75">
        <v>0</v>
      </c>
      <c r="AF42" s="75">
        <v>0</v>
      </c>
      <c r="AG42" s="75">
        <v>6</v>
      </c>
      <c r="AH42" s="75">
        <v>0</v>
      </c>
      <c r="AI42" s="75">
        <v>0</v>
      </c>
      <c r="AJ42" s="75"/>
      <c r="AK42" s="75">
        <v>0</v>
      </c>
      <c r="AL42" s="96"/>
      <c r="AM42" s="20"/>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row>
    <row r="43" spans="1:351" s="8" customFormat="1" ht="14.25" customHeight="1" x14ac:dyDescent="0.3">
      <c r="A43" s="52" t="s">
        <v>195</v>
      </c>
      <c r="B43" s="143"/>
      <c r="C43" s="104">
        <f t="shared" si="3"/>
        <v>4</v>
      </c>
      <c r="D43" s="148">
        <f t="shared" si="4"/>
        <v>0.19047619047619047</v>
      </c>
      <c r="E43" s="104">
        <f t="shared" si="5"/>
        <v>0</v>
      </c>
      <c r="F43" s="75">
        <v>0</v>
      </c>
      <c r="G43" s="75">
        <v>0</v>
      </c>
      <c r="H43" s="75">
        <v>0</v>
      </c>
      <c r="I43" s="75">
        <v>0</v>
      </c>
      <c r="J43" s="75">
        <v>0</v>
      </c>
      <c r="K43" s="75"/>
      <c r="L43" s="75"/>
      <c r="M43" s="75"/>
      <c r="N43" s="75">
        <v>0</v>
      </c>
      <c r="O43" s="75">
        <v>0</v>
      </c>
      <c r="P43" s="75">
        <v>1</v>
      </c>
      <c r="Q43" s="75">
        <v>0</v>
      </c>
      <c r="R43" s="75">
        <v>0</v>
      </c>
      <c r="S43" s="75"/>
      <c r="T43" s="75">
        <v>0</v>
      </c>
      <c r="U43" s="75"/>
      <c r="V43" s="75"/>
      <c r="W43" s="75"/>
      <c r="X43" s="75"/>
      <c r="Y43" s="75">
        <v>0</v>
      </c>
      <c r="Z43" s="75">
        <v>0</v>
      </c>
      <c r="AA43" s="75">
        <v>0</v>
      </c>
      <c r="AB43" s="75">
        <v>0</v>
      </c>
      <c r="AC43" s="75">
        <v>0</v>
      </c>
      <c r="AD43" s="75"/>
      <c r="AE43" s="75">
        <v>0</v>
      </c>
      <c r="AF43" s="75">
        <v>3</v>
      </c>
      <c r="AG43" s="75"/>
      <c r="AH43" s="75">
        <v>0</v>
      </c>
      <c r="AI43" s="75">
        <v>0</v>
      </c>
      <c r="AJ43" s="75"/>
      <c r="AK43" s="75">
        <v>0</v>
      </c>
      <c r="AL43" s="78"/>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row>
    <row r="44" spans="1:351" s="8" customFormat="1" ht="28.5" customHeight="1" x14ac:dyDescent="0.3">
      <c r="A44" s="39" t="s">
        <v>196</v>
      </c>
      <c r="B44" s="126"/>
      <c r="C44" s="149">
        <f t="shared" si="3"/>
        <v>2107764</v>
      </c>
      <c r="D44" s="149">
        <f>AVERAGE(F44:AK44)</f>
        <v>65867.625</v>
      </c>
      <c r="E44" s="149">
        <f t="shared" si="5"/>
        <v>23600</v>
      </c>
      <c r="F44" s="69">
        <v>7500</v>
      </c>
      <c r="G44" s="69">
        <v>50000</v>
      </c>
      <c r="H44" s="69">
        <v>15000</v>
      </c>
      <c r="I44" s="69">
        <v>19000</v>
      </c>
      <c r="J44" s="69">
        <v>9000</v>
      </c>
      <c r="K44" s="69">
        <v>75000</v>
      </c>
      <c r="L44" s="69">
        <v>25000</v>
      </c>
      <c r="M44" s="69">
        <v>0</v>
      </c>
      <c r="N44" s="69">
        <v>15000</v>
      </c>
      <c r="O44" s="69">
        <v>102500</v>
      </c>
      <c r="P44" s="69">
        <v>207365</v>
      </c>
      <c r="Q44" s="69">
        <v>450000</v>
      </c>
      <c r="R44" s="69">
        <v>0</v>
      </c>
      <c r="S44" s="69">
        <v>22200</v>
      </c>
      <c r="T44" s="69">
        <v>16000</v>
      </c>
      <c r="U44" s="69">
        <v>150000</v>
      </c>
      <c r="V44" s="69">
        <v>15000</v>
      </c>
      <c r="W44" s="69">
        <v>0</v>
      </c>
      <c r="X44" s="69">
        <v>59939</v>
      </c>
      <c r="Y44" s="69">
        <v>0</v>
      </c>
      <c r="Z44" s="69">
        <v>30000</v>
      </c>
      <c r="AA44" s="69">
        <v>25000</v>
      </c>
      <c r="AB44" s="69">
        <v>0</v>
      </c>
      <c r="AC44" s="69">
        <v>30000</v>
      </c>
      <c r="AD44" s="69">
        <v>5800</v>
      </c>
      <c r="AE44" s="69">
        <v>20000</v>
      </c>
      <c r="AF44" s="69">
        <v>303000</v>
      </c>
      <c r="AG44" s="69">
        <v>65000</v>
      </c>
      <c r="AH44" s="69">
        <v>40000</v>
      </c>
      <c r="AI44" s="69">
        <v>25000</v>
      </c>
      <c r="AJ44" s="69">
        <v>315460</v>
      </c>
      <c r="AK44" s="69">
        <v>10000</v>
      </c>
      <c r="AL44" s="78"/>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row>
    <row r="45" spans="1:351" s="8" customFormat="1" ht="29.25" customHeight="1" x14ac:dyDescent="0.3">
      <c r="A45" s="39" t="s">
        <v>197</v>
      </c>
      <c r="B45" s="126"/>
      <c r="C45" s="149">
        <f t="shared" si="3"/>
        <v>1957203</v>
      </c>
      <c r="D45" s="149">
        <f>AVERAGE(F45:AK45)</f>
        <v>61162.59375</v>
      </c>
      <c r="E45" s="149">
        <f t="shared" si="5"/>
        <v>41000</v>
      </c>
      <c r="F45" s="69">
        <v>0</v>
      </c>
      <c r="G45" s="69">
        <v>190000</v>
      </c>
      <c r="H45" s="69">
        <v>42500</v>
      </c>
      <c r="I45" s="69">
        <v>15000</v>
      </c>
      <c r="J45" s="69">
        <v>34000</v>
      </c>
      <c r="K45" s="69">
        <v>65000</v>
      </c>
      <c r="L45" s="69">
        <v>50000</v>
      </c>
      <c r="M45" s="69">
        <v>0</v>
      </c>
      <c r="N45" s="69">
        <v>15000</v>
      </c>
      <c r="O45" s="69">
        <v>100000</v>
      </c>
      <c r="P45" s="69">
        <v>37450</v>
      </c>
      <c r="Q45" s="69">
        <v>0</v>
      </c>
      <c r="R45" s="69">
        <v>0</v>
      </c>
      <c r="S45" s="69">
        <v>0</v>
      </c>
      <c r="T45" s="69">
        <v>0</v>
      </c>
      <c r="U45" s="69">
        <v>100000</v>
      </c>
      <c r="V45" s="69">
        <v>43000</v>
      </c>
      <c r="W45" s="69">
        <v>30000</v>
      </c>
      <c r="X45" s="69">
        <v>85000</v>
      </c>
      <c r="Y45" s="69">
        <v>35000</v>
      </c>
      <c r="Z45" s="69">
        <v>0</v>
      </c>
      <c r="AA45" s="69">
        <v>63072</v>
      </c>
      <c r="AB45" s="69">
        <v>50000</v>
      </c>
      <c r="AC45" s="69">
        <v>409000</v>
      </c>
      <c r="AD45" s="69">
        <v>0</v>
      </c>
      <c r="AE45" s="69">
        <v>75000</v>
      </c>
      <c r="AF45" s="69">
        <v>200000</v>
      </c>
      <c r="AG45" s="69">
        <v>5000</v>
      </c>
      <c r="AH45" s="69">
        <v>40000</v>
      </c>
      <c r="AI45" s="69">
        <v>50000</v>
      </c>
      <c r="AJ45" s="69">
        <v>181181</v>
      </c>
      <c r="AK45" s="69">
        <v>42000</v>
      </c>
      <c r="AL45" s="78"/>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row>
    <row r="46" spans="1:351" s="8" customFormat="1" ht="40.5" customHeight="1" x14ac:dyDescent="0.3">
      <c r="A46" s="39" t="s">
        <v>198</v>
      </c>
      <c r="B46" s="126"/>
      <c r="C46" s="149">
        <f t="shared" si="3"/>
        <v>1012400</v>
      </c>
      <c r="D46" s="149">
        <f>AVERAGE(F46:AK46)</f>
        <v>31637.5</v>
      </c>
      <c r="E46" s="149">
        <f t="shared" si="5"/>
        <v>0</v>
      </c>
      <c r="F46" s="69">
        <v>0</v>
      </c>
      <c r="G46" s="69">
        <v>0</v>
      </c>
      <c r="H46" s="69">
        <v>1000</v>
      </c>
      <c r="I46" s="69">
        <v>25000</v>
      </c>
      <c r="J46" s="69">
        <v>0</v>
      </c>
      <c r="K46" s="69">
        <v>0</v>
      </c>
      <c r="L46" s="69">
        <v>31000</v>
      </c>
      <c r="M46" s="69">
        <v>0</v>
      </c>
      <c r="N46" s="69">
        <v>0</v>
      </c>
      <c r="O46" s="69">
        <v>500</v>
      </c>
      <c r="P46" s="69">
        <v>0</v>
      </c>
      <c r="Q46" s="69">
        <v>0</v>
      </c>
      <c r="R46" s="69">
        <v>107000</v>
      </c>
      <c r="S46" s="69">
        <v>0</v>
      </c>
      <c r="T46" s="69">
        <v>0</v>
      </c>
      <c r="U46" s="69">
        <v>0</v>
      </c>
      <c r="V46" s="69">
        <v>0</v>
      </c>
      <c r="W46" s="69">
        <v>0</v>
      </c>
      <c r="X46" s="69">
        <v>329500</v>
      </c>
      <c r="Y46" s="69">
        <v>50000</v>
      </c>
      <c r="Z46" s="69">
        <v>0</v>
      </c>
      <c r="AA46" s="69">
        <v>0</v>
      </c>
      <c r="AB46" s="69">
        <v>0</v>
      </c>
      <c r="AC46" s="69">
        <f>90000+247900</f>
        <v>337900</v>
      </c>
      <c r="AD46" s="69">
        <v>0</v>
      </c>
      <c r="AE46" s="69">
        <v>50000</v>
      </c>
      <c r="AF46" s="69">
        <v>38500</v>
      </c>
      <c r="AG46" s="69">
        <v>0</v>
      </c>
      <c r="AH46" s="69">
        <v>0</v>
      </c>
      <c r="AI46" s="69">
        <v>42000</v>
      </c>
      <c r="AJ46" s="69">
        <v>0</v>
      </c>
      <c r="AK46" s="69">
        <v>0</v>
      </c>
      <c r="AL46" s="78"/>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row>
    <row r="47" spans="1:351" s="8" customFormat="1" ht="27" customHeight="1" x14ac:dyDescent="0.3">
      <c r="A47" s="65" t="s">
        <v>199</v>
      </c>
      <c r="B47" s="135"/>
      <c r="C47" s="135"/>
      <c r="D47" s="135"/>
      <c r="E47" s="135"/>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4"/>
      <c r="AL47" s="78"/>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row>
    <row r="48" spans="1:351" s="45" customFormat="1" x14ac:dyDescent="0.3">
      <c r="A48" s="52" t="s">
        <v>200</v>
      </c>
      <c r="B48" s="126"/>
      <c r="C48" s="104">
        <f t="shared" ref="C48:C59" si="6">COUNTA(F48:AK48)</f>
        <v>15</v>
      </c>
      <c r="D48" s="126"/>
      <c r="E48" s="126"/>
      <c r="F48" s="75" t="s">
        <v>200</v>
      </c>
      <c r="G48" s="75" t="s">
        <v>200</v>
      </c>
      <c r="H48" s="75"/>
      <c r="I48" s="75" t="s">
        <v>200</v>
      </c>
      <c r="J48" s="75" t="s">
        <v>200</v>
      </c>
      <c r="K48" s="75"/>
      <c r="L48" s="75"/>
      <c r="M48" s="75"/>
      <c r="N48" s="75"/>
      <c r="O48" s="75" t="s">
        <v>200</v>
      </c>
      <c r="P48" s="75" t="s">
        <v>200</v>
      </c>
      <c r="Q48" s="75"/>
      <c r="R48" s="75"/>
      <c r="S48" s="75" t="s">
        <v>200</v>
      </c>
      <c r="T48" s="75" t="s">
        <v>200</v>
      </c>
      <c r="U48" s="75" t="s">
        <v>200</v>
      </c>
      <c r="V48" s="75"/>
      <c r="W48" s="75" t="s">
        <v>200</v>
      </c>
      <c r="X48" s="75"/>
      <c r="Y48" s="75"/>
      <c r="Z48" s="75" t="s">
        <v>200</v>
      </c>
      <c r="AA48" s="75"/>
      <c r="AB48" s="75"/>
      <c r="AC48" s="75"/>
      <c r="AD48" s="75"/>
      <c r="AE48" s="75" t="s">
        <v>200</v>
      </c>
      <c r="AF48" s="75" t="s">
        <v>200</v>
      </c>
      <c r="AG48" s="75"/>
      <c r="AH48" s="75"/>
      <c r="AI48" s="75" t="s">
        <v>200</v>
      </c>
      <c r="AJ48" s="75" t="s">
        <v>200</v>
      </c>
      <c r="AK48" s="75"/>
      <c r="AL48" s="93"/>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c r="LX48" s="27"/>
      <c r="LY48" s="27"/>
      <c r="LZ48" s="27"/>
      <c r="MA48" s="27"/>
      <c r="MB48" s="27"/>
      <c r="MC48" s="27"/>
      <c r="MD48" s="27"/>
      <c r="ME48" s="27"/>
      <c r="MF48" s="27"/>
      <c r="MG48" s="27"/>
      <c r="MH48" s="27"/>
      <c r="MI48" s="27"/>
      <c r="MJ48" s="27"/>
      <c r="MK48" s="27"/>
      <c r="ML48" s="27"/>
      <c r="MM48" s="27"/>
    </row>
    <row r="49" spans="1:351" s="45" customFormat="1" x14ac:dyDescent="0.3">
      <c r="A49" s="52" t="s">
        <v>201</v>
      </c>
      <c r="B49" s="126"/>
      <c r="C49" s="104">
        <f t="shared" si="6"/>
        <v>9</v>
      </c>
      <c r="D49" s="126"/>
      <c r="E49" s="126"/>
      <c r="F49" s="75" t="s">
        <v>201</v>
      </c>
      <c r="G49" s="75" t="s">
        <v>201</v>
      </c>
      <c r="H49" s="75"/>
      <c r="I49" s="75"/>
      <c r="J49" s="75"/>
      <c r="K49" s="75"/>
      <c r="L49" s="75"/>
      <c r="M49" s="75"/>
      <c r="N49" s="75"/>
      <c r="O49" s="75" t="s">
        <v>201</v>
      </c>
      <c r="P49" s="75"/>
      <c r="Q49" s="75" t="s">
        <v>201</v>
      </c>
      <c r="R49" s="75"/>
      <c r="S49" s="75" t="s">
        <v>201</v>
      </c>
      <c r="T49" s="75" t="s">
        <v>201</v>
      </c>
      <c r="U49" s="75"/>
      <c r="V49" s="75"/>
      <c r="W49" s="75"/>
      <c r="X49" s="75" t="s">
        <v>201</v>
      </c>
      <c r="Y49" s="75"/>
      <c r="Z49" s="75"/>
      <c r="AA49" s="75"/>
      <c r="AB49" s="75"/>
      <c r="AC49" s="75" t="s">
        <v>201</v>
      </c>
      <c r="AD49" s="75"/>
      <c r="AE49" s="75"/>
      <c r="AF49" s="75" t="s">
        <v>201</v>
      </c>
      <c r="AG49" s="75"/>
      <c r="AH49" s="75"/>
      <c r="AI49" s="75"/>
      <c r="AJ49" s="75"/>
      <c r="AK49" s="75"/>
      <c r="AL49" s="93"/>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c r="LX49" s="27"/>
      <c r="LY49" s="27"/>
      <c r="LZ49" s="27"/>
      <c r="MA49" s="27"/>
      <c r="MB49" s="27"/>
      <c r="MC49" s="27"/>
      <c r="MD49" s="27"/>
      <c r="ME49" s="27"/>
      <c r="MF49" s="27"/>
      <c r="MG49" s="27"/>
      <c r="MH49" s="27"/>
      <c r="MI49" s="27"/>
      <c r="MJ49" s="27"/>
      <c r="MK49" s="27"/>
      <c r="ML49" s="27"/>
      <c r="MM49" s="27"/>
    </row>
    <row r="50" spans="1:351" s="45" customFormat="1" x14ac:dyDescent="0.3">
      <c r="A50" s="52" t="s">
        <v>202</v>
      </c>
      <c r="B50" s="126"/>
      <c r="C50" s="104">
        <f t="shared" si="6"/>
        <v>12</v>
      </c>
      <c r="D50" s="126"/>
      <c r="E50" s="126"/>
      <c r="F50" s="75"/>
      <c r="G50" s="75" t="s">
        <v>202</v>
      </c>
      <c r="H50" s="75"/>
      <c r="I50" s="75"/>
      <c r="J50" s="75" t="s">
        <v>202</v>
      </c>
      <c r="K50" s="75"/>
      <c r="L50" s="75"/>
      <c r="M50" s="75"/>
      <c r="N50" s="75"/>
      <c r="O50" s="75" t="s">
        <v>202</v>
      </c>
      <c r="P50" s="75"/>
      <c r="Q50" s="75" t="s">
        <v>202</v>
      </c>
      <c r="R50" s="75"/>
      <c r="S50" s="75" t="s">
        <v>202</v>
      </c>
      <c r="T50" s="75" t="s">
        <v>202</v>
      </c>
      <c r="U50" s="75"/>
      <c r="V50" s="75"/>
      <c r="W50" s="75" t="s">
        <v>202</v>
      </c>
      <c r="X50" s="75"/>
      <c r="Y50" s="75" t="s">
        <v>202</v>
      </c>
      <c r="Z50" s="75" t="s">
        <v>202</v>
      </c>
      <c r="AA50" s="75"/>
      <c r="AB50" s="75"/>
      <c r="AC50" s="75"/>
      <c r="AD50" s="75" t="s">
        <v>202</v>
      </c>
      <c r="AE50" s="75"/>
      <c r="AF50" s="75" t="s">
        <v>202</v>
      </c>
      <c r="AG50" s="75"/>
      <c r="AH50" s="75"/>
      <c r="AI50" s="75" t="s">
        <v>202</v>
      </c>
      <c r="AJ50" s="75"/>
      <c r="AK50" s="75"/>
      <c r="AL50" s="93"/>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c r="LX50" s="27"/>
      <c r="LY50" s="27"/>
      <c r="LZ50" s="27"/>
      <c r="MA50" s="27"/>
      <c r="MB50" s="27"/>
      <c r="MC50" s="27"/>
      <c r="MD50" s="27"/>
      <c r="ME50" s="27"/>
      <c r="MF50" s="27"/>
      <c r="MG50" s="27"/>
      <c r="MH50" s="27"/>
      <c r="MI50" s="27"/>
      <c r="MJ50" s="27"/>
      <c r="MK50" s="27"/>
      <c r="ML50" s="27"/>
      <c r="MM50" s="27"/>
    </row>
    <row r="51" spans="1:351" s="45" customFormat="1" x14ac:dyDescent="0.3">
      <c r="A51" s="52" t="s">
        <v>203</v>
      </c>
      <c r="B51" s="126"/>
      <c r="C51" s="104">
        <f t="shared" si="6"/>
        <v>14</v>
      </c>
      <c r="D51" s="126"/>
      <c r="E51" s="126"/>
      <c r="F51" s="75" t="s">
        <v>203</v>
      </c>
      <c r="G51" s="75" t="s">
        <v>203</v>
      </c>
      <c r="H51" s="75"/>
      <c r="I51" s="75"/>
      <c r="J51" s="75" t="s">
        <v>203</v>
      </c>
      <c r="K51" s="75"/>
      <c r="L51" s="75"/>
      <c r="M51" s="75"/>
      <c r="N51" s="75"/>
      <c r="O51" s="75" t="s">
        <v>203</v>
      </c>
      <c r="P51" s="75"/>
      <c r="Q51" s="75" t="s">
        <v>203</v>
      </c>
      <c r="R51" s="75"/>
      <c r="S51" s="75" t="s">
        <v>203</v>
      </c>
      <c r="T51" s="75" t="s">
        <v>203</v>
      </c>
      <c r="U51" s="75"/>
      <c r="V51" s="75"/>
      <c r="W51" s="75" t="s">
        <v>203</v>
      </c>
      <c r="X51" s="75"/>
      <c r="Y51" s="75" t="s">
        <v>203</v>
      </c>
      <c r="Z51" s="75"/>
      <c r="AA51" s="75"/>
      <c r="AB51" s="75" t="s">
        <v>203</v>
      </c>
      <c r="AC51" s="75" t="s">
        <v>203</v>
      </c>
      <c r="AD51" s="75"/>
      <c r="AE51" s="75" t="s">
        <v>203</v>
      </c>
      <c r="AF51" s="75" t="s">
        <v>203</v>
      </c>
      <c r="AG51" s="75"/>
      <c r="AH51" s="75"/>
      <c r="AI51" s="75" t="s">
        <v>203</v>
      </c>
      <c r="AJ51" s="75"/>
      <c r="AK51" s="75"/>
      <c r="AL51" s="93"/>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c r="LX51" s="27"/>
      <c r="LY51" s="27"/>
      <c r="LZ51" s="27"/>
      <c r="MA51" s="27"/>
      <c r="MB51" s="27"/>
      <c r="MC51" s="27"/>
      <c r="MD51" s="27"/>
      <c r="ME51" s="27"/>
      <c r="MF51" s="27"/>
      <c r="MG51" s="27"/>
      <c r="MH51" s="27"/>
      <c r="MI51" s="27"/>
      <c r="MJ51" s="27"/>
      <c r="MK51" s="27"/>
      <c r="ML51" s="27"/>
      <c r="MM51" s="27"/>
    </row>
    <row r="52" spans="1:351" s="45" customFormat="1" x14ac:dyDescent="0.3">
      <c r="A52" s="52" t="s">
        <v>204</v>
      </c>
      <c r="B52" s="126"/>
      <c r="C52" s="104">
        <f t="shared" si="6"/>
        <v>5</v>
      </c>
      <c r="D52" s="126"/>
      <c r="E52" s="126"/>
      <c r="F52" s="75"/>
      <c r="G52" s="75"/>
      <c r="H52" s="75"/>
      <c r="I52" s="75"/>
      <c r="J52" s="75"/>
      <c r="K52" s="75"/>
      <c r="L52" s="75"/>
      <c r="M52" s="75"/>
      <c r="N52" s="75"/>
      <c r="O52" s="75"/>
      <c r="P52" s="75"/>
      <c r="Q52" s="75"/>
      <c r="R52" s="75"/>
      <c r="S52" s="75"/>
      <c r="T52" s="75" t="s">
        <v>204</v>
      </c>
      <c r="U52" s="75"/>
      <c r="V52" s="75"/>
      <c r="W52" s="75" t="s">
        <v>204</v>
      </c>
      <c r="X52" s="75"/>
      <c r="Y52" s="75"/>
      <c r="Z52" s="75"/>
      <c r="AA52" s="75"/>
      <c r="AB52" s="75" t="s">
        <v>204</v>
      </c>
      <c r="AC52" s="75" t="s">
        <v>204</v>
      </c>
      <c r="AD52" s="75"/>
      <c r="AE52" s="75"/>
      <c r="AF52" s="75" t="s">
        <v>204</v>
      </c>
      <c r="AG52" s="75"/>
      <c r="AH52" s="75"/>
      <c r="AI52" s="75"/>
      <c r="AJ52" s="75"/>
      <c r="AK52" s="75"/>
      <c r="AL52" s="93"/>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c r="LX52" s="27"/>
      <c r="LY52" s="27"/>
      <c r="LZ52" s="27"/>
      <c r="MA52" s="27"/>
      <c r="MB52" s="27"/>
      <c r="MC52" s="27"/>
      <c r="MD52" s="27"/>
      <c r="ME52" s="27"/>
      <c r="MF52" s="27"/>
      <c r="MG52" s="27"/>
      <c r="MH52" s="27"/>
      <c r="MI52" s="27"/>
      <c r="MJ52" s="27"/>
      <c r="MK52" s="27"/>
      <c r="ML52" s="27"/>
      <c r="MM52" s="27"/>
    </row>
    <row r="53" spans="1:351" s="45" customFormat="1" x14ac:dyDescent="0.3">
      <c r="A53" s="52" t="s">
        <v>205</v>
      </c>
      <c r="B53" s="126"/>
      <c r="C53" s="104">
        <f t="shared" si="6"/>
        <v>5</v>
      </c>
      <c r="D53" s="126"/>
      <c r="E53" s="126"/>
      <c r="F53" s="75"/>
      <c r="G53" s="75" t="s">
        <v>205</v>
      </c>
      <c r="H53" s="75"/>
      <c r="I53" s="75"/>
      <c r="J53" s="75"/>
      <c r="K53" s="75"/>
      <c r="L53" s="75"/>
      <c r="M53" s="75"/>
      <c r="N53" s="75"/>
      <c r="O53" s="75"/>
      <c r="P53" s="75"/>
      <c r="Q53" s="75" t="s">
        <v>205</v>
      </c>
      <c r="R53" s="75"/>
      <c r="S53" s="75" t="s">
        <v>205</v>
      </c>
      <c r="T53" s="75"/>
      <c r="U53" s="75"/>
      <c r="V53" s="75"/>
      <c r="W53" s="75" t="s">
        <v>205</v>
      </c>
      <c r="X53" s="75"/>
      <c r="Y53" s="75"/>
      <c r="Z53" s="75"/>
      <c r="AA53" s="75"/>
      <c r="AB53" s="75"/>
      <c r="AC53" s="75"/>
      <c r="AD53" s="75" t="s">
        <v>205</v>
      </c>
      <c r="AE53" s="75"/>
      <c r="AF53" s="75"/>
      <c r="AG53" s="75"/>
      <c r="AH53" s="75"/>
      <c r="AI53" s="75"/>
      <c r="AJ53" s="75"/>
      <c r="AK53" s="75"/>
      <c r="AL53" s="93"/>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c r="LX53" s="27"/>
      <c r="LY53" s="27"/>
      <c r="LZ53" s="27"/>
      <c r="MA53" s="27"/>
      <c r="MB53" s="27"/>
      <c r="MC53" s="27"/>
      <c r="MD53" s="27"/>
      <c r="ME53" s="27"/>
      <c r="MF53" s="27"/>
      <c r="MG53" s="27"/>
      <c r="MH53" s="27"/>
      <c r="MI53" s="27"/>
      <c r="MJ53" s="27"/>
      <c r="MK53" s="27"/>
      <c r="ML53" s="27"/>
      <c r="MM53" s="27"/>
    </row>
    <row r="54" spans="1:351" s="45" customFormat="1" x14ac:dyDescent="0.3">
      <c r="A54" s="52" t="s">
        <v>206</v>
      </c>
      <c r="B54" s="126"/>
      <c r="C54" s="104">
        <f t="shared" si="6"/>
        <v>2</v>
      </c>
      <c r="D54" s="126"/>
      <c r="E54" s="126"/>
      <c r="F54" s="75" t="s">
        <v>206</v>
      </c>
      <c r="G54" s="75"/>
      <c r="H54" s="75"/>
      <c r="I54" s="75"/>
      <c r="J54" s="75"/>
      <c r="K54" s="75"/>
      <c r="L54" s="75"/>
      <c r="M54" s="75"/>
      <c r="N54" s="75"/>
      <c r="O54" s="75"/>
      <c r="P54" s="75"/>
      <c r="Q54" s="75"/>
      <c r="R54" s="75"/>
      <c r="S54" s="75"/>
      <c r="T54" s="75" t="s">
        <v>206</v>
      </c>
      <c r="U54" s="75"/>
      <c r="V54" s="75"/>
      <c r="W54" s="75"/>
      <c r="X54" s="75"/>
      <c r="Y54" s="75"/>
      <c r="Z54" s="75"/>
      <c r="AA54" s="75"/>
      <c r="AB54" s="75"/>
      <c r="AC54" s="75"/>
      <c r="AD54" s="75"/>
      <c r="AE54" s="75"/>
      <c r="AF54" s="75"/>
      <c r="AG54" s="75"/>
      <c r="AH54" s="75"/>
      <c r="AI54" s="75"/>
      <c r="AJ54" s="75"/>
      <c r="AK54" s="75"/>
      <c r="AL54" s="93"/>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c r="LX54" s="27"/>
      <c r="LY54" s="27"/>
      <c r="LZ54" s="27"/>
      <c r="MA54" s="27"/>
      <c r="MB54" s="27"/>
      <c r="MC54" s="27"/>
      <c r="MD54" s="27"/>
      <c r="ME54" s="27"/>
      <c r="MF54" s="27"/>
      <c r="MG54" s="27"/>
      <c r="MH54" s="27"/>
      <c r="MI54" s="27"/>
      <c r="MJ54" s="27"/>
      <c r="MK54" s="27"/>
      <c r="ML54" s="27"/>
      <c r="MM54" s="27"/>
    </row>
    <row r="55" spans="1:351" s="45" customFormat="1" x14ac:dyDescent="0.3">
      <c r="A55" s="52" t="s">
        <v>207</v>
      </c>
      <c r="B55" s="126"/>
      <c r="C55" s="104">
        <f t="shared" si="6"/>
        <v>4</v>
      </c>
      <c r="D55" s="126"/>
      <c r="E55" s="126"/>
      <c r="F55" s="75"/>
      <c r="G55" s="75"/>
      <c r="H55" s="75"/>
      <c r="I55" s="75"/>
      <c r="J55" s="75"/>
      <c r="K55" s="75"/>
      <c r="L55" s="75"/>
      <c r="M55" s="75"/>
      <c r="N55" s="75"/>
      <c r="O55" s="75"/>
      <c r="P55" s="75"/>
      <c r="Q55" s="75"/>
      <c r="R55" s="75"/>
      <c r="S55" s="75"/>
      <c r="T55" s="75" t="s">
        <v>207</v>
      </c>
      <c r="U55" s="75"/>
      <c r="V55" s="75"/>
      <c r="W55" s="75" t="s">
        <v>207</v>
      </c>
      <c r="X55" s="75"/>
      <c r="Y55" s="75"/>
      <c r="Z55" s="75"/>
      <c r="AA55" s="75"/>
      <c r="AB55" s="75" t="s">
        <v>207</v>
      </c>
      <c r="AC55" s="75"/>
      <c r="AD55" s="75"/>
      <c r="AE55" s="75"/>
      <c r="AF55" s="75" t="s">
        <v>207</v>
      </c>
      <c r="AG55" s="75"/>
      <c r="AH55" s="75"/>
      <c r="AI55" s="75"/>
      <c r="AJ55" s="75"/>
      <c r="AK55" s="75"/>
      <c r="AL55" s="93"/>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c r="LX55" s="27"/>
      <c r="LY55" s="27"/>
      <c r="LZ55" s="27"/>
      <c r="MA55" s="27"/>
      <c r="MB55" s="27"/>
      <c r="MC55" s="27"/>
      <c r="MD55" s="27"/>
      <c r="ME55" s="27"/>
      <c r="MF55" s="27"/>
      <c r="MG55" s="27"/>
      <c r="MH55" s="27"/>
      <c r="MI55" s="27"/>
      <c r="MJ55" s="27"/>
      <c r="MK55" s="27"/>
      <c r="ML55" s="27"/>
      <c r="MM55" s="27"/>
    </row>
    <row r="56" spans="1:351" s="45" customFormat="1" x14ac:dyDescent="0.3">
      <c r="A56" s="52" t="s">
        <v>208</v>
      </c>
      <c r="B56" s="126"/>
      <c r="C56" s="104">
        <f t="shared" si="6"/>
        <v>7</v>
      </c>
      <c r="D56" s="126"/>
      <c r="E56" s="126"/>
      <c r="F56" s="75"/>
      <c r="G56" s="75" t="s">
        <v>208</v>
      </c>
      <c r="H56" s="75"/>
      <c r="I56" s="75"/>
      <c r="J56" s="75"/>
      <c r="K56" s="75"/>
      <c r="L56" s="75"/>
      <c r="M56" s="75"/>
      <c r="N56" s="75"/>
      <c r="O56" s="75"/>
      <c r="P56" s="75" t="s">
        <v>208</v>
      </c>
      <c r="Q56" s="75" t="s">
        <v>208</v>
      </c>
      <c r="R56" s="75" t="s">
        <v>208</v>
      </c>
      <c r="S56" s="75"/>
      <c r="T56" s="75" t="s">
        <v>208</v>
      </c>
      <c r="U56" s="75"/>
      <c r="V56" s="75"/>
      <c r="W56" s="75" t="s">
        <v>208</v>
      </c>
      <c r="X56" s="75"/>
      <c r="Y56" s="75"/>
      <c r="Z56" s="75"/>
      <c r="AA56" s="75"/>
      <c r="AB56" s="75"/>
      <c r="AC56" s="75"/>
      <c r="AD56" s="75" t="s">
        <v>208</v>
      </c>
      <c r="AE56" s="75"/>
      <c r="AF56" s="75"/>
      <c r="AG56" s="75"/>
      <c r="AH56" s="75"/>
      <c r="AI56" s="75"/>
      <c r="AJ56" s="75"/>
      <c r="AK56" s="75"/>
      <c r="AL56" s="93"/>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c r="LX56" s="27"/>
      <c r="LY56" s="27"/>
      <c r="LZ56" s="27"/>
      <c r="MA56" s="27"/>
      <c r="MB56" s="27"/>
      <c r="MC56" s="27"/>
      <c r="MD56" s="27"/>
      <c r="ME56" s="27"/>
      <c r="MF56" s="27"/>
      <c r="MG56" s="27"/>
      <c r="MH56" s="27"/>
      <c r="MI56" s="27"/>
      <c r="MJ56" s="27"/>
      <c r="MK56" s="27"/>
      <c r="ML56" s="27"/>
      <c r="MM56" s="27"/>
    </row>
    <row r="57" spans="1:351" s="45" customFormat="1" x14ac:dyDescent="0.3">
      <c r="A57" s="52" t="s">
        <v>209</v>
      </c>
      <c r="B57" s="126"/>
      <c r="C57" s="104">
        <f t="shared" si="6"/>
        <v>6</v>
      </c>
      <c r="D57" s="126"/>
      <c r="E57" s="126"/>
      <c r="F57" s="75" t="s">
        <v>209</v>
      </c>
      <c r="G57" s="75" t="s">
        <v>209</v>
      </c>
      <c r="H57" s="75"/>
      <c r="I57" s="75"/>
      <c r="J57" s="75"/>
      <c r="K57" s="75"/>
      <c r="L57" s="75"/>
      <c r="M57" s="75"/>
      <c r="N57" s="75"/>
      <c r="O57" s="75" t="s">
        <v>209</v>
      </c>
      <c r="P57" s="75"/>
      <c r="Q57" s="75"/>
      <c r="R57" s="75"/>
      <c r="S57" s="75"/>
      <c r="T57" s="75" t="s">
        <v>209</v>
      </c>
      <c r="U57" s="75"/>
      <c r="V57" s="75"/>
      <c r="W57" s="75" t="s">
        <v>209</v>
      </c>
      <c r="X57" s="75"/>
      <c r="Y57" s="75"/>
      <c r="Z57" s="75"/>
      <c r="AA57" s="75"/>
      <c r="AB57" s="75"/>
      <c r="AC57" s="75"/>
      <c r="AD57" s="75"/>
      <c r="AE57" s="75"/>
      <c r="AF57" s="75" t="s">
        <v>209</v>
      </c>
      <c r="AG57" s="75"/>
      <c r="AH57" s="75"/>
      <c r="AI57" s="75"/>
      <c r="AJ57" s="75"/>
      <c r="AK57" s="75"/>
      <c r="AL57" s="93"/>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row>
    <row r="58" spans="1:351" s="45" customFormat="1" x14ac:dyDescent="0.3">
      <c r="A58" s="52" t="s">
        <v>210</v>
      </c>
      <c r="B58" s="126"/>
      <c r="C58" s="104">
        <f t="shared" si="6"/>
        <v>6</v>
      </c>
      <c r="D58" s="126"/>
      <c r="E58" s="126"/>
      <c r="F58" s="75"/>
      <c r="G58" s="75"/>
      <c r="H58" s="75" t="s">
        <v>210</v>
      </c>
      <c r="I58" s="75"/>
      <c r="J58" s="75"/>
      <c r="K58" s="75"/>
      <c r="L58" s="75"/>
      <c r="M58" s="75"/>
      <c r="N58" s="75" t="s">
        <v>210</v>
      </c>
      <c r="O58" s="75"/>
      <c r="P58" s="75"/>
      <c r="Q58" s="75"/>
      <c r="R58" s="75"/>
      <c r="S58" s="75"/>
      <c r="T58" s="75"/>
      <c r="U58" s="75"/>
      <c r="V58" s="75" t="s">
        <v>210</v>
      </c>
      <c r="W58" s="75"/>
      <c r="X58" s="75"/>
      <c r="Y58" s="75"/>
      <c r="Z58" s="75"/>
      <c r="AA58" s="75"/>
      <c r="AB58" s="75"/>
      <c r="AC58" s="75"/>
      <c r="AD58" s="75"/>
      <c r="AE58" s="75"/>
      <c r="AF58" s="75"/>
      <c r="AG58" s="75" t="s">
        <v>210</v>
      </c>
      <c r="AH58" s="75" t="s">
        <v>210</v>
      </c>
      <c r="AI58" s="75"/>
      <c r="AJ58" s="75"/>
      <c r="AK58" s="75" t="s">
        <v>210</v>
      </c>
      <c r="AL58" s="93" t="s">
        <v>38</v>
      </c>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row>
    <row r="59" spans="1:351" s="45" customFormat="1" x14ac:dyDescent="0.3">
      <c r="A59" s="52" t="s">
        <v>55</v>
      </c>
      <c r="B59" s="126"/>
      <c r="C59" s="104">
        <f t="shared" si="6"/>
        <v>10</v>
      </c>
      <c r="D59" s="126"/>
      <c r="E59" s="126"/>
      <c r="F59" s="75"/>
      <c r="G59" s="75" t="s">
        <v>211</v>
      </c>
      <c r="H59" s="75"/>
      <c r="I59" s="75" t="s">
        <v>212</v>
      </c>
      <c r="J59" s="75" t="s">
        <v>213</v>
      </c>
      <c r="K59" s="75" t="s">
        <v>214</v>
      </c>
      <c r="L59" s="75" t="s">
        <v>215</v>
      </c>
      <c r="M59" s="75" t="s">
        <v>216</v>
      </c>
      <c r="N59" s="75"/>
      <c r="O59" s="75" t="s">
        <v>217</v>
      </c>
      <c r="P59" s="75"/>
      <c r="Q59" s="75"/>
      <c r="R59" s="75"/>
      <c r="S59" s="75"/>
      <c r="T59" s="75"/>
      <c r="U59" s="75"/>
      <c r="V59" s="75" t="s">
        <v>218</v>
      </c>
      <c r="W59" s="75"/>
      <c r="X59" s="75"/>
      <c r="Y59" s="75"/>
      <c r="Z59" s="75"/>
      <c r="AA59" s="75" t="s">
        <v>219</v>
      </c>
      <c r="AB59" s="75" t="s">
        <v>220</v>
      </c>
      <c r="AC59" s="75"/>
      <c r="AD59" s="75"/>
      <c r="AE59" s="75"/>
      <c r="AF59" s="75"/>
      <c r="AG59" s="75"/>
      <c r="AH59" s="75"/>
      <c r="AI59" s="75"/>
      <c r="AJ59" s="75"/>
      <c r="AK59" s="75"/>
      <c r="AL59" s="93"/>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row>
    <row r="60" spans="1:351" s="8" customFormat="1" ht="27" customHeight="1" x14ac:dyDescent="0.3">
      <c r="A60" s="67" t="s">
        <v>221</v>
      </c>
      <c r="B60" s="140"/>
      <c r="C60" s="140"/>
      <c r="D60" s="140"/>
      <c r="E60" s="140"/>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7"/>
      <c r="AL60" s="78"/>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c r="JO60" s="4"/>
      <c r="JP60" s="4"/>
      <c r="JQ60" s="4"/>
      <c r="JR60" s="4"/>
      <c r="JS60" s="4"/>
      <c r="JT60" s="4"/>
      <c r="JU60" s="4"/>
      <c r="JV60" s="4"/>
      <c r="JW60" s="4"/>
      <c r="JX60" s="4"/>
      <c r="JY60" s="4"/>
      <c r="JZ60" s="4"/>
      <c r="KA60" s="4"/>
      <c r="KB60" s="4"/>
      <c r="KC60" s="4"/>
      <c r="KD60" s="4"/>
      <c r="KE60" s="4"/>
      <c r="KF60" s="4"/>
      <c r="KG60" s="4"/>
      <c r="KH60" s="4"/>
      <c r="KI60" s="4"/>
      <c r="KJ60" s="4"/>
      <c r="KK60" s="4"/>
      <c r="KL60" s="4"/>
      <c r="KM60" s="4"/>
      <c r="KN60" s="4"/>
      <c r="KO60" s="4"/>
      <c r="KP60" s="4"/>
      <c r="KQ60" s="4"/>
      <c r="KR60" s="4"/>
      <c r="KS60" s="4"/>
      <c r="KT60" s="4"/>
      <c r="KU60" s="4"/>
      <c r="KV60" s="4"/>
      <c r="KW60" s="4"/>
      <c r="KX60" s="4"/>
      <c r="KY60" s="4"/>
      <c r="KZ60" s="4"/>
      <c r="LA60" s="4"/>
      <c r="LB60" s="4"/>
      <c r="LC60" s="4"/>
      <c r="LD60" s="4"/>
      <c r="LE60" s="4"/>
      <c r="LF60" s="4"/>
      <c r="LG60" s="4"/>
      <c r="LH60" s="4"/>
      <c r="LI60" s="4"/>
      <c r="LJ60" s="4"/>
      <c r="LK60" s="4"/>
      <c r="LL60" s="4"/>
      <c r="LM60" s="4"/>
      <c r="LN60" s="4"/>
      <c r="LO60" s="4"/>
      <c r="LP60" s="4"/>
      <c r="LQ60" s="4"/>
      <c r="LR60" s="4"/>
      <c r="LS60" s="4"/>
      <c r="LT60" s="4"/>
      <c r="LU60" s="4"/>
      <c r="LV60" s="4"/>
      <c r="LW60" s="4"/>
      <c r="LX60" s="4"/>
      <c r="LY60" s="4"/>
      <c r="LZ60" s="4"/>
      <c r="MA60" s="4"/>
      <c r="MB60" s="4"/>
      <c r="MC60" s="4"/>
      <c r="MD60" s="4"/>
      <c r="ME60" s="4"/>
      <c r="MF60" s="4"/>
      <c r="MG60" s="4"/>
      <c r="MH60" s="4"/>
      <c r="MI60" s="4"/>
      <c r="MJ60" s="4"/>
      <c r="MK60" s="4"/>
      <c r="ML60" s="4"/>
      <c r="MM60" s="4"/>
    </row>
    <row r="61" spans="1:351" s="45" customFormat="1" x14ac:dyDescent="0.3">
      <c r="A61" s="52" t="s">
        <v>222</v>
      </c>
      <c r="B61" s="126"/>
      <c r="C61" s="104">
        <f t="shared" ref="C61:C84" si="7">COUNTA(F61:AK61)</f>
        <v>6</v>
      </c>
      <c r="D61" s="126"/>
      <c r="E61" s="126"/>
      <c r="F61" s="75"/>
      <c r="G61" s="75"/>
      <c r="H61" s="75"/>
      <c r="I61" s="75"/>
      <c r="J61" s="75"/>
      <c r="K61" s="75"/>
      <c r="L61" s="75"/>
      <c r="M61" s="75"/>
      <c r="N61" s="75"/>
      <c r="O61" s="75"/>
      <c r="P61" s="75"/>
      <c r="Q61" s="75"/>
      <c r="R61" s="75" t="s">
        <v>222</v>
      </c>
      <c r="S61" s="75"/>
      <c r="T61" s="75"/>
      <c r="U61" s="75" t="s">
        <v>222</v>
      </c>
      <c r="V61" s="75"/>
      <c r="W61" s="75" t="s">
        <v>222</v>
      </c>
      <c r="X61" s="75" t="s">
        <v>222</v>
      </c>
      <c r="Y61" s="75"/>
      <c r="Z61" s="75"/>
      <c r="AA61" s="75"/>
      <c r="AB61" s="75"/>
      <c r="AC61" s="75"/>
      <c r="AD61" s="75"/>
      <c r="AE61" s="75"/>
      <c r="AF61" s="75"/>
      <c r="AG61" s="75" t="s">
        <v>222</v>
      </c>
      <c r="AH61" s="75" t="s">
        <v>222</v>
      </c>
      <c r="AI61" s="75"/>
      <c r="AJ61" s="75"/>
      <c r="AK61" s="75"/>
      <c r="AL61" s="93"/>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c r="IW61" s="27"/>
      <c r="IX61" s="27"/>
      <c r="IY61" s="27"/>
      <c r="IZ61" s="27"/>
      <c r="JA61" s="27"/>
      <c r="JB61" s="27"/>
      <c r="JC61" s="27"/>
      <c r="JD61" s="27"/>
      <c r="JE61" s="27"/>
      <c r="JF61" s="27"/>
      <c r="JG61" s="27"/>
      <c r="JH61" s="27"/>
      <c r="JI61" s="27"/>
      <c r="JJ61" s="27"/>
      <c r="JK61" s="27"/>
      <c r="JL61" s="27"/>
      <c r="JM61" s="27"/>
      <c r="JN61" s="27"/>
      <c r="JO61" s="27"/>
      <c r="JP61" s="27"/>
      <c r="JQ61" s="27"/>
      <c r="JR61" s="27"/>
      <c r="JS61" s="27"/>
      <c r="JT61" s="27"/>
      <c r="JU61" s="27"/>
      <c r="JV61" s="27"/>
      <c r="JW61" s="27"/>
      <c r="JX61" s="27"/>
      <c r="JY61" s="27"/>
      <c r="JZ61" s="27"/>
      <c r="KA61" s="27"/>
      <c r="KB61" s="27"/>
      <c r="KC61" s="27"/>
      <c r="KD61" s="27"/>
      <c r="KE61" s="27"/>
      <c r="KF61" s="27"/>
      <c r="KG61" s="27"/>
      <c r="KH61" s="27"/>
      <c r="KI61" s="27"/>
      <c r="KJ61" s="27"/>
      <c r="KK61" s="27"/>
      <c r="KL61" s="27"/>
      <c r="KM61" s="27"/>
      <c r="KN61" s="27"/>
      <c r="KO61" s="27"/>
      <c r="KP61" s="27"/>
      <c r="KQ61" s="27"/>
      <c r="KR61" s="27"/>
      <c r="KS61" s="27"/>
      <c r="KT61" s="27"/>
      <c r="KU61" s="27"/>
      <c r="KV61" s="27"/>
      <c r="KW61" s="27"/>
      <c r="KX61" s="27"/>
      <c r="KY61" s="27"/>
      <c r="KZ61" s="27"/>
      <c r="LA61" s="27"/>
      <c r="LB61" s="27"/>
      <c r="LC61" s="27"/>
      <c r="LD61" s="27"/>
      <c r="LE61" s="27"/>
      <c r="LF61" s="27"/>
      <c r="LG61" s="27"/>
      <c r="LH61" s="27"/>
      <c r="LI61" s="27"/>
      <c r="LJ61" s="27"/>
      <c r="LK61" s="27"/>
      <c r="LL61" s="27"/>
      <c r="LM61" s="27"/>
      <c r="LN61" s="27"/>
      <c r="LO61" s="27"/>
      <c r="LP61" s="27"/>
      <c r="LQ61" s="27"/>
      <c r="LR61" s="27"/>
      <c r="LS61" s="27"/>
      <c r="LT61" s="27"/>
      <c r="LU61" s="27"/>
      <c r="LV61" s="27"/>
      <c r="LW61" s="27"/>
      <c r="LX61" s="27"/>
      <c r="LY61" s="27"/>
      <c r="LZ61" s="27"/>
      <c r="MA61" s="27"/>
      <c r="MB61" s="27"/>
      <c r="MC61" s="27"/>
      <c r="MD61" s="27"/>
      <c r="ME61" s="27"/>
      <c r="MF61" s="27"/>
      <c r="MG61" s="27"/>
      <c r="MH61" s="27"/>
      <c r="MI61" s="27"/>
      <c r="MJ61" s="27"/>
      <c r="MK61" s="27"/>
      <c r="ML61" s="27"/>
      <c r="MM61" s="27"/>
    </row>
    <row r="62" spans="1:351" s="45" customFormat="1" x14ac:dyDescent="0.3">
      <c r="A62" s="52" t="s">
        <v>223</v>
      </c>
      <c r="B62" s="126"/>
      <c r="C62" s="104">
        <f t="shared" si="7"/>
        <v>3</v>
      </c>
      <c r="D62" s="126"/>
      <c r="E62" s="126"/>
      <c r="F62" s="75" t="s">
        <v>223</v>
      </c>
      <c r="G62" s="75"/>
      <c r="H62" s="75" t="s">
        <v>223</v>
      </c>
      <c r="I62" s="75"/>
      <c r="J62" s="75"/>
      <c r="K62" s="75"/>
      <c r="L62" s="75"/>
      <c r="M62" s="75"/>
      <c r="N62" s="75"/>
      <c r="O62" s="75"/>
      <c r="P62" s="75"/>
      <c r="Q62" s="75"/>
      <c r="R62" s="75"/>
      <c r="S62" s="75" t="s">
        <v>223</v>
      </c>
      <c r="T62" s="75"/>
      <c r="U62" s="75"/>
      <c r="V62" s="75"/>
      <c r="W62" s="75"/>
      <c r="X62" s="75"/>
      <c r="Y62" s="75"/>
      <c r="Z62" s="75"/>
      <c r="AA62" s="75"/>
      <c r="AB62" s="75"/>
      <c r="AC62" s="75"/>
      <c r="AD62" s="75"/>
      <c r="AE62" s="75"/>
      <c r="AF62" s="75"/>
      <c r="AG62" s="75"/>
      <c r="AH62" s="75"/>
      <c r="AI62" s="75"/>
      <c r="AJ62" s="75"/>
      <c r="AK62" s="75"/>
      <c r="AL62" s="93"/>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row>
    <row r="63" spans="1:351" s="45" customFormat="1" x14ac:dyDescent="0.3">
      <c r="A63" s="52" t="s">
        <v>224</v>
      </c>
      <c r="B63" s="126"/>
      <c r="C63" s="104">
        <f t="shared" si="7"/>
        <v>28</v>
      </c>
      <c r="D63" s="126"/>
      <c r="E63" s="126"/>
      <c r="F63" s="75" t="s">
        <v>224</v>
      </c>
      <c r="G63" s="75" t="s">
        <v>224</v>
      </c>
      <c r="H63" s="75" t="s">
        <v>224</v>
      </c>
      <c r="I63" s="75" t="s">
        <v>224</v>
      </c>
      <c r="J63" s="75" t="s">
        <v>224</v>
      </c>
      <c r="K63" s="75" t="s">
        <v>224</v>
      </c>
      <c r="L63" s="75" t="s">
        <v>224</v>
      </c>
      <c r="M63" s="75" t="s">
        <v>224</v>
      </c>
      <c r="N63" s="75" t="s">
        <v>224</v>
      </c>
      <c r="O63" s="75" t="s">
        <v>224</v>
      </c>
      <c r="P63" s="75" t="s">
        <v>224</v>
      </c>
      <c r="Q63" s="75" t="s">
        <v>224</v>
      </c>
      <c r="R63" s="75"/>
      <c r="S63" s="75" t="s">
        <v>224</v>
      </c>
      <c r="T63" s="75" t="s">
        <v>224</v>
      </c>
      <c r="U63" s="75" t="s">
        <v>224</v>
      </c>
      <c r="V63" s="75" t="s">
        <v>224</v>
      </c>
      <c r="W63" s="75"/>
      <c r="X63" s="75" t="s">
        <v>224</v>
      </c>
      <c r="Y63" s="75"/>
      <c r="Z63" s="75" t="s">
        <v>224</v>
      </c>
      <c r="AA63" s="75" t="s">
        <v>224</v>
      </c>
      <c r="AB63" s="75"/>
      <c r="AC63" s="75" t="s">
        <v>224</v>
      </c>
      <c r="AD63" s="75" t="s">
        <v>224</v>
      </c>
      <c r="AE63" s="75" t="s">
        <v>224</v>
      </c>
      <c r="AF63" s="75" t="s">
        <v>224</v>
      </c>
      <c r="AG63" s="75" t="s">
        <v>224</v>
      </c>
      <c r="AH63" s="75" t="s">
        <v>224</v>
      </c>
      <c r="AI63" s="75" t="s">
        <v>224</v>
      </c>
      <c r="AJ63" s="75" t="s">
        <v>224</v>
      </c>
      <c r="AK63" s="75" t="s">
        <v>224</v>
      </c>
      <c r="AL63" s="93" t="s">
        <v>38</v>
      </c>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row>
    <row r="64" spans="1:351" s="45" customFormat="1" x14ac:dyDescent="0.3">
      <c r="A64" s="52" t="s">
        <v>225</v>
      </c>
      <c r="B64" s="126"/>
      <c r="C64" s="104">
        <f t="shared" si="7"/>
        <v>5</v>
      </c>
      <c r="D64" s="126"/>
      <c r="E64" s="126"/>
      <c r="F64" s="75"/>
      <c r="G64" s="75"/>
      <c r="H64" s="75"/>
      <c r="I64" s="75"/>
      <c r="J64" s="75"/>
      <c r="K64" s="75"/>
      <c r="L64" s="75"/>
      <c r="M64" s="75"/>
      <c r="N64" s="75"/>
      <c r="O64" s="75"/>
      <c r="P64" s="75"/>
      <c r="Q64" s="75"/>
      <c r="R64" s="75"/>
      <c r="S64" s="75" t="s">
        <v>225</v>
      </c>
      <c r="T64" s="75"/>
      <c r="U64" s="75"/>
      <c r="V64" s="75" t="s">
        <v>225</v>
      </c>
      <c r="W64" s="75"/>
      <c r="X64" s="75" t="s">
        <v>225</v>
      </c>
      <c r="Y64" s="75"/>
      <c r="Z64" s="75"/>
      <c r="AA64" s="75"/>
      <c r="AB64" s="75"/>
      <c r="AC64" s="75" t="s">
        <v>225</v>
      </c>
      <c r="AD64" s="75" t="s">
        <v>225</v>
      </c>
      <c r="AE64" s="75"/>
      <c r="AF64" s="75"/>
      <c r="AG64" s="75"/>
      <c r="AH64" s="75"/>
      <c r="AI64" s="75"/>
      <c r="AJ64" s="75"/>
      <c r="AK64" s="75"/>
      <c r="AL64" s="93"/>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c r="IW64" s="27"/>
      <c r="IX64" s="27"/>
      <c r="IY64" s="27"/>
      <c r="IZ64" s="27"/>
      <c r="JA64" s="27"/>
      <c r="JB64" s="27"/>
      <c r="JC64" s="27"/>
      <c r="JD64" s="27"/>
      <c r="JE64" s="27"/>
      <c r="JF64" s="27"/>
      <c r="JG64" s="27"/>
      <c r="JH64" s="27"/>
      <c r="JI64" s="27"/>
      <c r="JJ64" s="27"/>
      <c r="JK64" s="27"/>
      <c r="JL64" s="27"/>
      <c r="JM64" s="27"/>
      <c r="JN64" s="27"/>
      <c r="JO64" s="27"/>
      <c r="JP64" s="27"/>
      <c r="JQ64" s="27"/>
      <c r="JR64" s="27"/>
      <c r="JS64" s="27"/>
      <c r="JT64" s="27"/>
      <c r="JU64" s="27"/>
      <c r="JV64" s="27"/>
      <c r="JW64" s="27"/>
      <c r="JX64" s="27"/>
      <c r="JY64" s="27"/>
      <c r="JZ64" s="27"/>
      <c r="KA64" s="27"/>
      <c r="KB64" s="27"/>
      <c r="KC64" s="27"/>
      <c r="KD64" s="27"/>
      <c r="KE64" s="27"/>
      <c r="KF64" s="27"/>
      <c r="KG64" s="27"/>
      <c r="KH64" s="27"/>
      <c r="KI64" s="27"/>
      <c r="KJ64" s="27"/>
      <c r="KK64" s="27"/>
      <c r="KL64" s="27"/>
      <c r="KM64" s="27"/>
      <c r="KN64" s="27"/>
      <c r="KO64" s="27"/>
      <c r="KP64" s="27"/>
      <c r="KQ64" s="27"/>
      <c r="KR64" s="27"/>
      <c r="KS64" s="27"/>
      <c r="KT64" s="27"/>
      <c r="KU64" s="27"/>
      <c r="KV64" s="27"/>
      <c r="KW64" s="27"/>
      <c r="KX64" s="27"/>
      <c r="KY64" s="27"/>
      <c r="KZ64" s="27"/>
      <c r="LA64" s="27"/>
      <c r="LB64" s="27"/>
      <c r="LC64" s="27"/>
      <c r="LD64" s="27"/>
      <c r="LE64" s="27"/>
      <c r="LF64" s="27"/>
      <c r="LG64" s="27"/>
      <c r="LH64" s="27"/>
      <c r="LI64" s="27"/>
      <c r="LJ64" s="27"/>
      <c r="LK64" s="27"/>
      <c r="LL64" s="27"/>
      <c r="LM64" s="27"/>
      <c r="LN64" s="27"/>
      <c r="LO64" s="27"/>
      <c r="LP64" s="27"/>
      <c r="LQ64" s="27"/>
      <c r="LR64" s="27"/>
      <c r="LS64" s="27"/>
      <c r="LT64" s="27"/>
      <c r="LU64" s="27"/>
      <c r="LV64" s="27"/>
      <c r="LW64" s="27"/>
      <c r="LX64" s="27"/>
      <c r="LY64" s="27"/>
      <c r="LZ64" s="27"/>
      <c r="MA64" s="27"/>
      <c r="MB64" s="27"/>
      <c r="MC64" s="27"/>
      <c r="MD64" s="27"/>
      <c r="ME64" s="27"/>
      <c r="MF64" s="27"/>
      <c r="MG64" s="27"/>
      <c r="MH64" s="27"/>
      <c r="MI64" s="27"/>
      <c r="MJ64" s="27"/>
      <c r="MK64" s="27"/>
      <c r="ML64" s="27"/>
      <c r="MM64" s="27"/>
    </row>
    <row r="65" spans="1:351" s="45" customFormat="1" x14ac:dyDescent="0.3">
      <c r="A65" s="52" t="s">
        <v>226</v>
      </c>
      <c r="B65" s="126"/>
      <c r="C65" s="104">
        <f t="shared" si="7"/>
        <v>10</v>
      </c>
      <c r="D65" s="126"/>
      <c r="E65" s="126"/>
      <c r="F65" s="75"/>
      <c r="G65" s="75" t="s">
        <v>226</v>
      </c>
      <c r="H65" s="75" t="s">
        <v>226</v>
      </c>
      <c r="I65" s="75"/>
      <c r="J65" s="75"/>
      <c r="K65" s="75" t="s">
        <v>226</v>
      </c>
      <c r="L65" s="75"/>
      <c r="M65" s="75"/>
      <c r="N65" s="75"/>
      <c r="O65" s="75" t="s">
        <v>226</v>
      </c>
      <c r="P65" s="75"/>
      <c r="Q65" s="75"/>
      <c r="R65" s="75"/>
      <c r="S65" s="75" t="s">
        <v>226</v>
      </c>
      <c r="T65" s="75"/>
      <c r="U65" s="75"/>
      <c r="V65" s="75"/>
      <c r="W65" s="75"/>
      <c r="X65" s="75" t="s">
        <v>226</v>
      </c>
      <c r="Y65" s="75"/>
      <c r="Z65" s="75"/>
      <c r="AA65" s="75"/>
      <c r="AB65" s="75"/>
      <c r="AC65" s="75" t="s">
        <v>226</v>
      </c>
      <c r="AD65" s="75" t="s">
        <v>226</v>
      </c>
      <c r="AE65" s="75"/>
      <c r="AF65" s="75"/>
      <c r="AG65" s="75"/>
      <c r="AH65" s="75"/>
      <c r="AI65" s="75" t="s">
        <v>226</v>
      </c>
      <c r="AJ65" s="75" t="s">
        <v>226</v>
      </c>
      <c r="AK65" s="75"/>
      <c r="AL65" s="93"/>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c r="IW65" s="27"/>
      <c r="IX65" s="27"/>
      <c r="IY65" s="27"/>
      <c r="IZ65" s="27"/>
      <c r="JA65" s="27"/>
      <c r="JB65" s="27"/>
      <c r="JC65" s="27"/>
      <c r="JD65" s="27"/>
      <c r="JE65" s="27"/>
      <c r="JF65" s="27"/>
      <c r="JG65" s="27"/>
      <c r="JH65" s="27"/>
      <c r="JI65" s="27"/>
      <c r="JJ65" s="27"/>
      <c r="JK65" s="27"/>
      <c r="JL65" s="27"/>
      <c r="JM65" s="27"/>
      <c r="JN65" s="27"/>
      <c r="JO65" s="27"/>
      <c r="JP65" s="27"/>
      <c r="JQ65" s="27"/>
      <c r="JR65" s="27"/>
      <c r="JS65" s="27"/>
      <c r="JT65" s="27"/>
      <c r="JU65" s="27"/>
      <c r="JV65" s="27"/>
      <c r="JW65" s="27"/>
      <c r="JX65" s="27"/>
      <c r="JY65" s="27"/>
      <c r="JZ65" s="27"/>
      <c r="KA65" s="27"/>
      <c r="KB65" s="27"/>
      <c r="KC65" s="27"/>
      <c r="KD65" s="27"/>
      <c r="KE65" s="27"/>
      <c r="KF65" s="27"/>
      <c r="KG65" s="27"/>
      <c r="KH65" s="27"/>
      <c r="KI65" s="27"/>
      <c r="KJ65" s="27"/>
      <c r="KK65" s="27"/>
      <c r="KL65" s="27"/>
      <c r="KM65" s="27"/>
      <c r="KN65" s="27"/>
      <c r="KO65" s="27"/>
      <c r="KP65" s="27"/>
      <c r="KQ65" s="27"/>
      <c r="KR65" s="27"/>
      <c r="KS65" s="27"/>
      <c r="KT65" s="27"/>
      <c r="KU65" s="27"/>
      <c r="KV65" s="27"/>
      <c r="KW65" s="27"/>
      <c r="KX65" s="27"/>
      <c r="KY65" s="27"/>
      <c r="KZ65" s="27"/>
      <c r="LA65" s="27"/>
      <c r="LB65" s="27"/>
      <c r="LC65" s="27"/>
      <c r="LD65" s="27"/>
      <c r="LE65" s="27"/>
      <c r="LF65" s="27"/>
      <c r="LG65" s="27"/>
      <c r="LH65" s="27"/>
      <c r="LI65" s="27"/>
      <c r="LJ65" s="27"/>
      <c r="LK65" s="27"/>
      <c r="LL65" s="27"/>
      <c r="LM65" s="27"/>
      <c r="LN65" s="27"/>
      <c r="LO65" s="27"/>
      <c r="LP65" s="27"/>
      <c r="LQ65" s="27"/>
      <c r="LR65" s="27"/>
      <c r="LS65" s="27"/>
      <c r="LT65" s="27"/>
      <c r="LU65" s="27"/>
      <c r="LV65" s="27"/>
      <c r="LW65" s="27"/>
      <c r="LX65" s="27"/>
      <c r="LY65" s="27"/>
      <c r="LZ65" s="27"/>
      <c r="MA65" s="27"/>
      <c r="MB65" s="27"/>
      <c r="MC65" s="27"/>
      <c r="MD65" s="27"/>
      <c r="ME65" s="27"/>
      <c r="MF65" s="27"/>
      <c r="MG65" s="27"/>
      <c r="MH65" s="27"/>
      <c r="MI65" s="27"/>
      <c r="MJ65" s="27"/>
      <c r="MK65" s="27"/>
      <c r="ML65" s="27"/>
      <c r="MM65" s="27"/>
    </row>
    <row r="66" spans="1:351" s="45" customFormat="1" x14ac:dyDescent="0.3">
      <c r="A66" s="52" t="s">
        <v>227</v>
      </c>
      <c r="B66" s="126"/>
      <c r="C66" s="104">
        <f t="shared" si="7"/>
        <v>20</v>
      </c>
      <c r="D66" s="126"/>
      <c r="E66" s="126"/>
      <c r="F66" s="75" t="s">
        <v>227</v>
      </c>
      <c r="G66" s="75" t="s">
        <v>227</v>
      </c>
      <c r="H66" s="75" t="s">
        <v>227</v>
      </c>
      <c r="I66" s="75"/>
      <c r="J66" s="75" t="s">
        <v>227</v>
      </c>
      <c r="K66" s="75" t="s">
        <v>227</v>
      </c>
      <c r="L66" s="75"/>
      <c r="M66" s="75"/>
      <c r="N66" s="75" t="s">
        <v>227</v>
      </c>
      <c r="O66" s="75"/>
      <c r="P66" s="75" t="s">
        <v>227</v>
      </c>
      <c r="Q66" s="75" t="s">
        <v>227</v>
      </c>
      <c r="R66" s="75" t="s">
        <v>227</v>
      </c>
      <c r="S66" s="75" t="s">
        <v>227</v>
      </c>
      <c r="T66" s="75"/>
      <c r="U66" s="75" t="s">
        <v>227</v>
      </c>
      <c r="V66" s="75" t="s">
        <v>227</v>
      </c>
      <c r="W66" s="75"/>
      <c r="X66" s="75" t="s">
        <v>227</v>
      </c>
      <c r="Y66" s="75"/>
      <c r="Z66" s="75" t="s">
        <v>227</v>
      </c>
      <c r="AA66" s="75" t="s">
        <v>227</v>
      </c>
      <c r="AB66" s="75"/>
      <c r="AC66" s="75"/>
      <c r="AD66" s="75" t="s">
        <v>227</v>
      </c>
      <c r="AE66" s="75"/>
      <c r="AF66" s="75" t="s">
        <v>227</v>
      </c>
      <c r="AG66" s="75"/>
      <c r="AH66" s="75" t="s">
        <v>227</v>
      </c>
      <c r="AI66" s="75" t="s">
        <v>227</v>
      </c>
      <c r="AJ66" s="75"/>
      <c r="AK66" s="75" t="s">
        <v>227</v>
      </c>
      <c r="AL66" s="93" t="s">
        <v>38</v>
      </c>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c r="IW66" s="27"/>
      <c r="IX66" s="27"/>
      <c r="IY66" s="27"/>
      <c r="IZ66" s="27"/>
      <c r="JA66" s="27"/>
      <c r="JB66" s="27"/>
      <c r="JC66" s="27"/>
      <c r="JD66" s="27"/>
      <c r="JE66" s="27"/>
      <c r="JF66" s="27"/>
      <c r="JG66" s="27"/>
      <c r="JH66" s="27"/>
      <c r="JI66" s="27"/>
      <c r="JJ66" s="27"/>
      <c r="JK66" s="27"/>
      <c r="JL66" s="27"/>
      <c r="JM66" s="27"/>
      <c r="JN66" s="27"/>
      <c r="JO66" s="27"/>
      <c r="JP66" s="27"/>
      <c r="JQ66" s="27"/>
      <c r="JR66" s="27"/>
      <c r="JS66" s="27"/>
      <c r="JT66" s="27"/>
      <c r="JU66" s="27"/>
      <c r="JV66" s="27"/>
      <c r="JW66" s="27"/>
      <c r="JX66" s="27"/>
      <c r="JY66" s="27"/>
      <c r="JZ66" s="27"/>
      <c r="KA66" s="27"/>
      <c r="KB66" s="27"/>
      <c r="KC66" s="27"/>
      <c r="KD66" s="27"/>
      <c r="KE66" s="27"/>
      <c r="KF66" s="27"/>
      <c r="KG66" s="27"/>
      <c r="KH66" s="27"/>
      <c r="KI66" s="27"/>
      <c r="KJ66" s="27"/>
      <c r="KK66" s="27"/>
      <c r="KL66" s="27"/>
      <c r="KM66" s="27"/>
      <c r="KN66" s="27"/>
      <c r="KO66" s="27"/>
      <c r="KP66" s="27"/>
      <c r="KQ66" s="27"/>
      <c r="KR66" s="27"/>
      <c r="KS66" s="27"/>
      <c r="KT66" s="27"/>
      <c r="KU66" s="27"/>
      <c r="KV66" s="27"/>
      <c r="KW66" s="27"/>
      <c r="KX66" s="27"/>
      <c r="KY66" s="27"/>
      <c r="KZ66" s="27"/>
      <c r="LA66" s="27"/>
      <c r="LB66" s="27"/>
      <c r="LC66" s="27"/>
      <c r="LD66" s="27"/>
      <c r="LE66" s="27"/>
      <c r="LF66" s="27"/>
      <c r="LG66" s="27"/>
      <c r="LH66" s="27"/>
      <c r="LI66" s="27"/>
      <c r="LJ66" s="27"/>
      <c r="LK66" s="27"/>
      <c r="LL66" s="27"/>
      <c r="LM66" s="27"/>
      <c r="LN66" s="27"/>
      <c r="LO66" s="27"/>
      <c r="LP66" s="27"/>
      <c r="LQ66" s="27"/>
      <c r="LR66" s="27"/>
      <c r="LS66" s="27"/>
      <c r="LT66" s="27"/>
      <c r="LU66" s="27"/>
      <c r="LV66" s="27"/>
      <c r="LW66" s="27"/>
      <c r="LX66" s="27"/>
      <c r="LY66" s="27"/>
      <c r="LZ66" s="27"/>
      <c r="MA66" s="27"/>
      <c r="MB66" s="27"/>
      <c r="MC66" s="27"/>
      <c r="MD66" s="27"/>
      <c r="ME66" s="27"/>
      <c r="MF66" s="27"/>
      <c r="MG66" s="27"/>
      <c r="MH66" s="27"/>
      <c r="MI66" s="27"/>
      <c r="MJ66" s="27"/>
      <c r="MK66" s="27"/>
      <c r="ML66" s="27"/>
      <c r="MM66" s="27"/>
    </row>
    <row r="67" spans="1:351" s="45" customFormat="1" x14ac:dyDescent="0.3">
      <c r="A67" s="52" t="s">
        <v>228</v>
      </c>
      <c r="B67" s="126"/>
      <c r="C67" s="104">
        <f t="shared" si="7"/>
        <v>1</v>
      </c>
      <c r="D67" s="126"/>
      <c r="E67" s="126"/>
      <c r="F67" s="75"/>
      <c r="G67" s="75" t="s">
        <v>228</v>
      </c>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93"/>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c r="IW67" s="27"/>
      <c r="IX67" s="27"/>
      <c r="IY67" s="27"/>
      <c r="IZ67" s="27"/>
      <c r="JA67" s="27"/>
      <c r="JB67" s="27"/>
      <c r="JC67" s="27"/>
      <c r="JD67" s="27"/>
      <c r="JE67" s="27"/>
      <c r="JF67" s="27"/>
      <c r="JG67" s="27"/>
      <c r="JH67" s="27"/>
      <c r="JI67" s="27"/>
      <c r="JJ67" s="27"/>
      <c r="JK67" s="27"/>
      <c r="JL67" s="27"/>
      <c r="JM67" s="27"/>
      <c r="JN67" s="27"/>
      <c r="JO67" s="27"/>
      <c r="JP67" s="27"/>
      <c r="JQ67" s="27"/>
      <c r="JR67" s="27"/>
      <c r="JS67" s="27"/>
      <c r="JT67" s="27"/>
      <c r="JU67" s="27"/>
      <c r="JV67" s="27"/>
      <c r="JW67" s="27"/>
      <c r="JX67" s="27"/>
      <c r="JY67" s="27"/>
      <c r="JZ67" s="27"/>
      <c r="KA67" s="27"/>
      <c r="KB67" s="27"/>
      <c r="KC67" s="27"/>
      <c r="KD67" s="27"/>
      <c r="KE67" s="27"/>
      <c r="KF67" s="27"/>
      <c r="KG67" s="27"/>
      <c r="KH67" s="27"/>
      <c r="KI67" s="27"/>
      <c r="KJ67" s="27"/>
      <c r="KK67" s="27"/>
      <c r="KL67" s="27"/>
      <c r="KM67" s="27"/>
      <c r="KN67" s="27"/>
      <c r="KO67" s="27"/>
      <c r="KP67" s="27"/>
      <c r="KQ67" s="27"/>
      <c r="KR67" s="27"/>
      <c r="KS67" s="27"/>
      <c r="KT67" s="27"/>
      <c r="KU67" s="27"/>
      <c r="KV67" s="27"/>
      <c r="KW67" s="27"/>
      <c r="KX67" s="27"/>
      <c r="KY67" s="27"/>
      <c r="KZ67" s="27"/>
      <c r="LA67" s="27"/>
      <c r="LB67" s="27"/>
      <c r="LC67" s="27"/>
      <c r="LD67" s="27"/>
      <c r="LE67" s="27"/>
      <c r="LF67" s="27"/>
      <c r="LG67" s="27"/>
      <c r="LH67" s="27"/>
      <c r="LI67" s="27"/>
      <c r="LJ67" s="27"/>
      <c r="LK67" s="27"/>
      <c r="LL67" s="27"/>
      <c r="LM67" s="27"/>
      <c r="LN67" s="27"/>
      <c r="LO67" s="27"/>
      <c r="LP67" s="27"/>
      <c r="LQ67" s="27"/>
      <c r="LR67" s="27"/>
      <c r="LS67" s="27"/>
      <c r="LT67" s="27"/>
      <c r="LU67" s="27"/>
      <c r="LV67" s="27"/>
      <c r="LW67" s="27"/>
      <c r="LX67" s="27"/>
      <c r="LY67" s="27"/>
      <c r="LZ67" s="27"/>
      <c r="MA67" s="27"/>
      <c r="MB67" s="27"/>
      <c r="MC67" s="27"/>
      <c r="MD67" s="27"/>
      <c r="ME67" s="27"/>
      <c r="MF67" s="27"/>
      <c r="MG67" s="27"/>
      <c r="MH67" s="27"/>
      <c r="MI67" s="27"/>
      <c r="MJ67" s="27"/>
      <c r="MK67" s="27"/>
      <c r="ML67" s="27"/>
      <c r="MM67" s="27"/>
    </row>
    <row r="68" spans="1:351" s="45" customFormat="1" x14ac:dyDescent="0.3">
      <c r="A68" s="52" t="s">
        <v>229</v>
      </c>
      <c r="B68" s="126"/>
      <c r="C68" s="104">
        <f t="shared" si="7"/>
        <v>5</v>
      </c>
      <c r="D68" s="126"/>
      <c r="E68" s="126"/>
      <c r="F68" s="75"/>
      <c r="G68" s="75"/>
      <c r="H68" s="75"/>
      <c r="I68" s="75"/>
      <c r="J68" s="75" t="s">
        <v>229</v>
      </c>
      <c r="K68" s="75" t="s">
        <v>229</v>
      </c>
      <c r="L68" s="75"/>
      <c r="M68" s="75"/>
      <c r="N68" s="75"/>
      <c r="O68" s="75"/>
      <c r="P68" s="75"/>
      <c r="Q68" s="75" t="s">
        <v>229</v>
      </c>
      <c r="R68" s="75"/>
      <c r="S68" s="75"/>
      <c r="T68" s="75"/>
      <c r="U68" s="75"/>
      <c r="V68" s="75"/>
      <c r="W68" s="75"/>
      <c r="X68" s="75" t="s">
        <v>229</v>
      </c>
      <c r="Y68" s="75"/>
      <c r="Z68" s="75"/>
      <c r="AA68" s="75"/>
      <c r="AB68" s="75"/>
      <c r="AC68" s="75"/>
      <c r="AD68" s="75"/>
      <c r="AE68" s="75"/>
      <c r="AF68" s="75" t="s">
        <v>229</v>
      </c>
      <c r="AG68" s="75"/>
      <c r="AH68" s="75"/>
      <c r="AI68" s="75"/>
      <c r="AJ68" s="75"/>
      <c r="AK68" s="75"/>
      <c r="AL68" s="93"/>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c r="IW68" s="27"/>
      <c r="IX68" s="27"/>
      <c r="IY68" s="27"/>
      <c r="IZ68" s="27"/>
      <c r="JA68" s="27"/>
      <c r="JB68" s="27"/>
      <c r="JC68" s="27"/>
      <c r="JD68" s="27"/>
      <c r="JE68" s="27"/>
      <c r="JF68" s="27"/>
      <c r="JG68" s="27"/>
      <c r="JH68" s="27"/>
      <c r="JI68" s="27"/>
      <c r="JJ68" s="27"/>
      <c r="JK68" s="27"/>
      <c r="JL68" s="27"/>
      <c r="JM68" s="27"/>
      <c r="JN68" s="27"/>
      <c r="JO68" s="27"/>
      <c r="JP68" s="27"/>
      <c r="JQ68" s="27"/>
      <c r="JR68" s="27"/>
      <c r="JS68" s="27"/>
      <c r="JT68" s="27"/>
      <c r="JU68" s="27"/>
      <c r="JV68" s="27"/>
      <c r="JW68" s="27"/>
      <c r="JX68" s="27"/>
      <c r="JY68" s="27"/>
      <c r="JZ68" s="27"/>
      <c r="KA68" s="27"/>
      <c r="KB68" s="27"/>
      <c r="KC68" s="27"/>
      <c r="KD68" s="27"/>
      <c r="KE68" s="27"/>
      <c r="KF68" s="27"/>
      <c r="KG68" s="27"/>
      <c r="KH68" s="27"/>
      <c r="KI68" s="27"/>
      <c r="KJ68" s="27"/>
      <c r="KK68" s="27"/>
      <c r="KL68" s="27"/>
      <c r="KM68" s="27"/>
      <c r="KN68" s="27"/>
      <c r="KO68" s="27"/>
      <c r="KP68" s="27"/>
      <c r="KQ68" s="27"/>
      <c r="KR68" s="27"/>
      <c r="KS68" s="27"/>
      <c r="KT68" s="27"/>
      <c r="KU68" s="27"/>
      <c r="KV68" s="27"/>
      <c r="KW68" s="27"/>
      <c r="KX68" s="27"/>
      <c r="KY68" s="27"/>
      <c r="KZ68" s="27"/>
      <c r="LA68" s="27"/>
      <c r="LB68" s="27"/>
      <c r="LC68" s="27"/>
      <c r="LD68" s="27"/>
      <c r="LE68" s="27"/>
      <c r="LF68" s="27"/>
      <c r="LG68" s="27"/>
      <c r="LH68" s="27"/>
      <c r="LI68" s="27"/>
      <c r="LJ68" s="27"/>
      <c r="LK68" s="27"/>
      <c r="LL68" s="27"/>
      <c r="LM68" s="27"/>
      <c r="LN68" s="27"/>
      <c r="LO68" s="27"/>
      <c r="LP68" s="27"/>
      <c r="LQ68" s="27"/>
      <c r="LR68" s="27"/>
      <c r="LS68" s="27"/>
      <c r="LT68" s="27"/>
      <c r="LU68" s="27"/>
      <c r="LV68" s="27"/>
      <c r="LW68" s="27"/>
      <c r="LX68" s="27"/>
      <c r="LY68" s="27"/>
      <c r="LZ68" s="27"/>
      <c r="MA68" s="27"/>
      <c r="MB68" s="27"/>
      <c r="MC68" s="27"/>
      <c r="MD68" s="27"/>
      <c r="ME68" s="27"/>
      <c r="MF68" s="27"/>
      <c r="MG68" s="27"/>
      <c r="MH68" s="27"/>
      <c r="MI68" s="27"/>
      <c r="MJ68" s="27"/>
      <c r="MK68" s="27"/>
      <c r="ML68" s="27"/>
      <c r="MM68" s="27"/>
    </row>
    <row r="69" spans="1:351" s="45" customFormat="1" x14ac:dyDescent="0.3">
      <c r="A69" s="52" t="s">
        <v>43</v>
      </c>
      <c r="B69" s="126"/>
      <c r="C69" s="104">
        <f t="shared" si="7"/>
        <v>3</v>
      </c>
      <c r="D69" s="126"/>
      <c r="E69" s="126"/>
      <c r="F69" s="75"/>
      <c r="G69" s="75"/>
      <c r="H69" s="75" t="s">
        <v>43</v>
      </c>
      <c r="I69" s="75"/>
      <c r="J69" s="75"/>
      <c r="K69" s="75"/>
      <c r="L69" s="75"/>
      <c r="M69" s="75"/>
      <c r="N69" s="75"/>
      <c r="O69" s="75"/>
      <c r="P69" s="75"/>
      <c r="Q69" s="75"/>
      <c r="R69" s="75"/>
      <c r="S69" s="75"/>
      <c r="T69" s="75"/>
      <c r="U69" s="75"/>
      <c r="V69" s="75"/>
      <c r="W69" s="75"/>
      <c r="X69" s="75" t="s">
        <v>43</v>
      </c>
      <c r="Y69" s="75"/>
      <c r="Z69" s="75"/>
      <c r="AA69" s="75"/>
      <c r="AB69" s="75"/>
      <c r="AC69" s="75"/>
      <c r="AD69" s="75"/>
      <c r="AE69" s="75"/>
      <c r="AF69" s="75" t="s">
        <v>43</v>
      </c>
      <c r="AG69" s="75"/>
      <c r="AH69" s="75"/>
      <c r="AI69" s="75"/>
      <c r="AJ69" s="75"/>
      <c r="AK69" s="75"/>
      <c r="AL69" s="93"/>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c r="IW69" s="27"/>
      <c r="IX69" s="27"/>
      <c r="IY69" s="27"/>
      <c r="IZ69" s="27"/>
      <c r="JA69" s="27"/>
      <c r="JB69" s="27"/>
      <c r="JC69" s="27"/>
      <c r="JD69" s="27"/>
      <c r="JE69" s="27"/>
      <c r="JF69" s="27"/>
      <c r="JG69" s="27"/>
      <c r="JH69" s="27"/>
      <c r="JI69" s="27"/>
      <c r="JJ69" s="27"/>
      <c r="JK69" s="27"/>
      <c r="JL69" s="27"/>
      <c r="JM69" s="27"/>
      <c r="JN69" s="27"/>
      <c r="JO69" s="27"/>
      <c r="JP69" s="27"/>
      <c r="JQ69" s="27"/>
      <c r="JR69" s="27"/>
      <c r="JS69" s="27"/>
      <c r="JT69" s="27"/>
      <c r="JU69" s="27"/>
      <c r="JV69" s="27"/>
      <c r="JW69" s="27"/>
      <c r="JX69" s="27"/>
      <c r="JY69" s="27"/>
      <c r="JZ69" s="27"/>
      <c r="KA69" s="27"/>
      <c r="KB69" s="27"/>
      <c r="KC69" s="27"/>
      <c r="KD69" s="27"/>
      <c r="KE69" s="27"/>
      <c r="KF69" s="27"/>
      <c r="KG69" s="27"/>
      <c r="KH69" s="27"/>
      <c r="KI69" s="27"/>
      <c r="KJ69" s="27"/>
      <c r="KK69" s="27"/>
      <c r="KL69" s="27"/>
      <c r="KM69" s="27"/>
      <c r="KN69" s="27"/>
      <c r="KO69" s="27"/>
      <c r="KP69" s="27"/>
      <c r="KQ69" s="27"/>
      <c r="KR69" s="27"/>
      <c r="KS69" s="27"/>
      <c r="KT69" s="27"/>
      <c r="KU69" s="27"/>
      <c r="KV69" s="27"/>
      <c r="KW69" s="27"/>
      <c r="KX69" s="27"/>
      <c r="KY69" s="27"/>
      <c r="KZ69" s="27"/>
      <c r="LA69" s="27"/>
      <c r="LB69" s="27"/>
      <c r="LC69" s="27"/>
      <c r="LD69" s="27"/>
      <c r="LE69" s="27"/>
      <c r="LF69" s="27"/>
      <c r="LG69" s="27"/>
      <c r="LH69" s="27"/>
      <c r="LI69" s="27"/>
      <c r="LJ69" s="27"/>
      <c r="LK69" s="27"/>
      <c r="LL69" s="27"/>
      <c r="LM69" s="27"/>
      <c r="LN69" s="27"/>
      <c r="LO69" s="27"/>
      <c r="LP69" s="27"/>
      <c r="LQ69" s="27"/>
      <c r="LR69" s="27"/>
      <c r="LS69" s="27"/>
      <c r="LT69" s="27"/>
      <c r="LU69" s="27"/>
      <c r="LV69" s="27"/>
      <c r="LW69" s="27"/>
      <c r="LX69" s="27"/>
      <c r="LY69" s="27"/>
      <c r="LZ69" s="27"/>
      <c r="MA69" s="27"/>
      <c r="MB69" s="27"/>
      <c r="MC69" s="27"/>
      <c r="MD69" s="27"/>
      <c r="ME69" s="27"/>
      <c r="MF69" s="27"/>
      <c r="MG69" s="27"/>
      <c r="MH69" s="27"/>
      <c r="MI69" s="27"/>
      <c r="MJ69" s="27"/>
      <c r="MK69" s="27"/>
      <c r="ML69" s="27"/>
      <c r="MM69" s="27"/>
    </row>
    <row r="70" spans="1:351" s="45" customFormat="1" x14ac:dyDescent="0.3">
      <c r="A70" s="52" t="s">
        <v>230</v>
      </c>
      <c r="B70" s="126"/>
      <c r="C70" s="104">
        <f t="shared" si="7"/>
        <v>2</v>
      </c>
      <c r="D70" s="126"/>
      <c r="E70" s="126"/>
      <c r="F70" s="75"/>
      <c r="G70" s="75"/>
      <c r="H70" s="75" t="s">
        <v>230</v>
      </c>
      <c r="I70" s="75"/>
      <c r="J70" s="75"/>
      <c r="K70" s="75"/>
      <c r="L70" s="75"/>
      <c r="M70" s="75"/>
      <c r="N70" s="75"/>
      <c r="O70" s="75"/>
      <c r="P70" s="75"/>
      <c r="Q70" s="75" t="s">
        <v>230</v>
      </c>
      <c r="R70" s="75"/>
      <c r="S70" s="75"/>
      <c r="T70" s="75"/>
      <c r="U70" s="75"/>
      <c r="V70" s="75"/>
      <c r="W70" s="75"/>
      <c r="X70" s="75"/>
      <c r="Y70" s="75"/>
      <c r="Z70" s="75"/>
      <c r="AA70" s="75"/>
      <c r="AB70" s="75"/>
      <c r="AC70" s="75"/>
      <c r="AD70" s="75"/>
      <c r="AE70" s="75"/>
      <c r="AF70" s="75"/>
      <c r="AG70" s="75"/>
      <c r="AH70" s="75"/>
      <c r="AI70" s="75"/>
      <c r="AJ70" s="75"/>
      <c r="AK70" s="75"/>
      <c r="AL70" s="93"/>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c r="IW70" s="27"/>
      <c r="IX70" s="27"/>
      <c r="IY70" s="27"/>
      <c r="IZ70" s="27"/>
      <c r="JA70" s="27"/>
      <c r="JB70" s="27"/>
      <c r="JC70" s="27"/>
      <c r="JD70" s="27"/>
      <c r="JE70" s="27"/>
      <c r="JF70" s="27"/>
      <c r="JG70" s="27"/>
      <c r="JH70" s="27"/>
      <c r="JI70" s="27"/>
      <c r="JJ70" s="27"/>
      <c r="JK70" s="27"/>
      <c r="JL70" s="27"/>
      <c r="JM70" s="27"/>
      <c r="JN70" s="27"/>
      <c r="JO70" s="27"/>
      <c r="JP70" s="27"/>
      <c r="JQ70" s="27"/>
      <c r="JR70" s="27"/>
      <c r="JS70" s="27"/>
      <c r="JT70" s="27"/>
      <c r="JU70" s="27"/>
      <c r="JV70" s="27"/>
      <c r="JW70" s="27"/>
      <c r="JX70" s="27"/>
      <c r="JY70" s="27"/>
      <c r="JZ70" s="27"/>
      <c r="KA70" s="27"/>
      <c r="KB70" s="27"/>
      <c r="KC70" s="27"/>
      <c r="KD70" s="27"/>
      <c r="KE70" s="27"/>
      <c r="KF70" s="27"/>
      <c r="KG70" s="27"/>
      <c r="KH70" s="27"/>
      <c r="KI70" s="27"/>
      <c r="KJ70" s="27"/>
      <c r="KK70" s="27"/>
      <c r="KL70" s="27"/>
      <c r="KM70" s="27"/>
      <c r="KN70" s="27"/>
      <c r="KO70" s="27"/>
      <c r="KP70" s="27"/>
      <c r="KQ70" s="27"/>
      <c r="KR70" s="27"/>
      <c r="KS70" s="27"/>
      <c r="KT70" s="27"/>
      <c r="KU70" s="27"/>
      <c r="KV70" s="27"/>
      <c r="KW70" s="27"/>
      <c r="KX70" s="27"/>
      <c r="KY70" s="27"/>
      <c r="KZ70" s="27"/>
      <c r="LA70" s="27"/>
      <c r="LB70" s="27"/>
      <c r="LC70" s="27"/>
      <c r="LD70" s="27"/>
      <c r="LE70" s="27"/>
      <c r="LF70" s="27"/>
      <c r="LG70" s="27"/>
      <c r="LH70" s="27"/>
      <c r="LI70" s="27"/>
      <c r="LJ70" s="27"/>
      <c r="LK70" s="27"/>
      <c r="LL70" s="27"/>
      <c r="LM70" s="27"/>
      <c r="LN70" s="27"/>
      <c r="LO70" s="27"/>
      <c r="LP70" s="27"/>
      <c r="LQ70" s="27"/>
      <c r="LR70" s="27"/>
      <c r="LS70" s="27"/>
      <c r="LT70" s="27"/>
      <c r="LU70" s="27"/>
      <c r="LV70" s="27"/>
      <c r="LW70" s="27"/>
      <c r="LX70" s="27"/>
      <c r="LY70" s="27"/>
      <c r="LZ70" s="27"/>
      <c r="MA70" s="27"/>
      <c r="MB70" s="27"/>
      <c r="MC70" s="27"/>
      <c r="MD70" s="27"/>
      <c r="ME70" s="27"/>
      <c r="MF70" s="27"/>
      <c r="MG70" s="27"/>
      <c r="MH70" s="27"/>
      <c r="MI70" s="27"/>
      <c r="MJ70" s="27"/>
      <c r="MK70" s="27"/>
      <c r="ML70" s="27"/>
      <c r="MM70" s="27"/>
    </row>
    <row r="71" spans="1:351" s="45" customFormat="1" x14ac:dyDescent="0.3">
      <c r="A71" s="52" t="s">
        <v>231</v>
      </c>
      <c r="B71" s="126"/>
      <c r="C71" s="104">
        <f t="shared" si="7"/>
        <v>7</v>
      </c>
      <c r="D71" s="126"/>
      <c r="E71" s="126"/>
      <c r="F71" s="75"/>
      <c r="G71" s="75"/>
      <c r="H71" s="75"/>
      <c r="I71" s="75"/>
      <c r="J71" s="75"/>
      <c r="K71" s="75"/>
      <c r="L71" s="75"/>
      <c r="M71" s="75"/>
      <c r="N71" s="75"/>
      <c r="O71" s="75"/>
      <c r="P71" s="75" t="s">
        <v>231</v>
      </c>
      <c r="Q71" s="75" t="s">
        <v>231</v>
      </c>
      <c r="R71" s="75"/>
      <c r="S71" s="75" t="s">
        <v>231</v>
      </c>
      <c r="T71" s="75"/>
      <c r="U71" s="75"/>
      <c r="V71" s="75" t="s">
        <v>231</v>
      </c>
      <c r="W71" s="75"/>
      <c r="X71" s="75" t="s">
        <v>231</v>
      </c>
      <c r="Y71" s="75"/>
      <c r="Z71" s="75"/>
      <c r="AA71" s="75"/>
      <c r="AB71" s="75"/>
      <c r="AC71" s="75"/>
      <c r="AD71" s="75"/>
      <c r="AE71" s="75"/>
      <c r="AF71" s="75" t="s">
        <v>231</v>
      </c>
      <c r="AG71" s="75"/>
      <c r="AH71" s="75" t="s">
        <v>231</v>
      </c>
      <c r="AI71" s="75"/>
      <c r="AJ71" s="75"/>
      <c r="AK71" s="75"/>
      <c r="AL71" s="93"/>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c r="IW71" s="27"/>
      <c r="IX71" s="27"/>
      <c r="IY71" s="27"/>
      <c r="IZ71" s="27"/>
      <c r="JA71" s="27"/>
      <c r="JB71" s="27"/>
      <c r="JC71" s="27"/>
      <c r="JD71" s="27"/>
      <c r="JE71" s="27"/>
      <c r="JF71" s="27"/>
      <c r="JG71" s="27"/>
      <c r="JH71" s="27"/>
      <c r="JI71" s="27"/>
      <c r="JJ71" s="27"/>
      <c r="JK71" s="27"/>
      <c r="JL71" s="27"/>
      <c r="JM71" s="27"/>
      <c r="JN71" s="27"/>
      <c r="JO71" s="27"/>
      <c r="JP71" s="27"/>
      <c r="JQ71" s="27"/>
      <c r="JR71" s="27"/>
      <c r="JS71" s="27"/>
      <c r="JT71" s="27"/>
      <c r="JU71" s="27"/>
      <c r="JV71" s="27"/>
      <c r="JW71" s="27"/>
      <c r="JX71" s="27"/>
      <c r="JY71" s="27"/>
      <c r="JZ71" s="27"/>
      <c r="KA71" s="27"/>
      <c r="KB71" s="27"/>
      <c r="KC71" s="27"/>
      <c r="KD71" s="27"/>
      <c r="KE71" s="27"/>
      <c r="KF71" s="27"/>
      <c r="KG71" s="27"/>
      <c r="KH71" s="27"/>
      <c r="KI71" s="27"/>
      <c r="KJ71" s="27"/>
      <c r="KK71" s="27"/>
      <c r="KL71" s="27"/>
      <c r="KM71" s="27"/>
      <c r="KN71" s="27"/>
      <c r="KO71" s="27"/>
      <c r="KP71" s="27"/>
      <c r="KQ71" s="27"/>
      <c r="KR71" s="27"/>
      <c r="KS71" s="27"/>
      <c r="KT71" s="27"/>
      <c r="KU71" s="27"/>
      <c r="KV71" s="27"/>
      <c r="KW71" s="27"/>
      <c r="KX71" s="27"/>
      <c r="KY71" s="27"/>
      <c r="KZ71" s="27"/>
      <c r="LA71" s="27"/>
      <c r="LB71" s="27"/>
      <c r="LC71" s="27"/>
      <c r="LD71" s="27"/>
      <c r="LE71" s="27"/>
      <c r="LF71" s="27"/>
      <c r="LG71" s="27"/>
      <c r="LH71" s="27"/>
      <c r="LI71" s="27"/>
      <c r="LJ71" s="27"/>
      <c r="LK71" s="27"/>
      <c r="LL71" s="27"/>
      <c r="LM71" s="27"/>
      <c r="LN71" s="27"/>
      <c r="LO71" s="27"/>
      <c r="LP71" s="27"/>
      <c r="LQ71" s="27"/>
      <c r="LR71" s="27"/>
      <c r="LS71" s="27"/>
      <c r="LT71" s="27"/>
      <c r="LU71" s="27"/>
      <c r="LV71" s="27"/>
      <c r="LW71" s="27"/>
      <c r="LX71" s="27"/>
      <c r="LY71" s="27"/>
      <c r="LZ71" s="27"/>
      <c r="MA71" s="27"/>
      <c r="MB71" s="27"/>
      <c r="MC71" s="27"/>
      <c r="MD71" s="27"/>
      <c r="ME71" s="27"/>
      <c r="MF71" s="27"/>
      <c r="MG71" s="27"/>
      <c r="MH71" s="27"/>
      <c r="MI71" s="27"/>
      <c r="MJ71" s="27"/>
      <c r="MK71" s="27"/>
      <c r="ML71" s="27"/>
      <c r="MM71" s="27"/>
    </row>
    <row r="72" spans="1:351" s="45" customFormat="1" x14ac:dyDescent="0.3">
      <c r="A72" s="52" t="s">
        <v>232</v>
      </c>
      <c r="B72" s="126"/>
      <c r="C72" s="104">
        <f t="shared" si="7"/>
        <v>2</v>
      </c>
      <c r="D72" s="126"/>
      <c r="E72" s="126"/>
      <c r="F72" s="75"/>
      <c r="G72" s="75"/>
      <c r="H72" s="75" t="s">
        <v>232</v>
      </c>
      <c r="I72" s="75"/>
      <c r="J72" s="75"/>
      <c r="K72" s="75"/>
      <c r="L72" s="75"/>
      <c r="M72" s="75"/>
      <c r="N72" s="75"/>
      <c r="O72" s="75"/>
      <c r="P72" s="75" t="s">
        <v>232</v>
      </c>
      <c r="Q72" s="75"/>
      <c r="R72" s="75"/>
      <c r="S72" s="75"/>
      <c r="T72" s="75"/>
      <c r="U72" s="75"/>
      <c r="V72" s="75"/>
      <c r="W72" s="75"/>
      <c r="X72" s="75"/>
      <c r="Y72" s="75"/>
      <c r="Z72" s="75"/>
      <c r="AA72" s="75"/>
      <c r="AB72" s="75"/>
      <c r="AC72" s="75"/>
      <c r="AD72" s="75"/>
      <c r="AE72" s="75"/>
      <c r="AF72" s="75"/>
      <c r="AG72" s="75"/>
      <c r="AH72" s="75"/>
      <c r="AI72" s="75"/>
      <c r="AJ72" s="75"/>
      <c r="AK72" s="75"/>
      <c r="AL72" s="93"/>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c r="IW72" s="27"/>
      <c r="IX72" s="27"/>
      <c r="IY72" s="27"/>
      <c r="IZ72" s="27"/>
      <c r="JA72" s="27"/>
      <c r="JB72" s="27"/>
      <c r="JC72" s="27"/>
      <c r="JD72" s="27"/>
      <c r="JE72" s="27"/>
      <c r="JF72" s="27"/>
      <c r="JG72" s="27"/>
      <c r="JH72" s="27"/>
      <c r="JI72" s="27"/>
      <c r="JJ72" s="27"/>
      <c r="JK72" s="27"/>
      <c r="JL72" s="27"/>
      <c r="JM72" s="27"/>
      <c r="JN72" s="27"/>
      <c r="JO72" s="27"/>
      <c r="JP72" s="27"/>
      <c r="JQ72" s="27"/>
      <c r="JR72" s="27"/>
      <c r="JS72" s="27"/>
      <c r="JT72" s="27"/>
      <c r="JU72" s="27"/>
      <c r="JV72" s="27"/>
      <c r="JW72" s="27"/>
      <c r="JX72" s="27"/>
      <c r="JY72" s="27"/>
      <c r="JZ72" s="27"/>
      <c r="KA72" s="27"/>
      <c r="KB72" s="27"/>
      <c r="KC72" s="27"/>
      <c r="KD72" s="27"/>
      <c r="KE72" s="27"/>
      <c r="KF72" s="27"/>
      <c r="KG72" s="27"/>
      <c r="KH72" s="27"/>
      <c r="KI72" s="27"/>
      <c r="KJ72" s="27"/>
      <c r="KK72" s="27"/>
      <c r="KL72" s="27"/>
      <c r="KM72" s="27"/>
      <c r="KN72" s="27"/>
      <c r="KO72" s="27"/>
      <c r="KP72" s="27"/>
      <c r="KQ72" s="27"/>
      <c r="KR72" s="27"/>
      <c r="KS72" s="27"/>
      <c r="KT72" s="27"/>
      <c r="KU72" s="27"/>
      <c r="KV72" s="27"/>
      <c r="KW72" s="27"/>
      <c r="KX72" s="27"/>
      <c r="KY72" s="27"/>
      <c r="KZ72" s="27"/>
      <c r="LA72" s="27"/>
      <c r="LB72" s="27"/>
      <c r="LC72" s="27"/>
      <c r="LD72" s="27"/>
      <c r="LE72" s="27"/>
      <c r="LF72" s="27"/>
      <c r="LG72" s="27"/>
      <c r="LH72" s="27"/>
      <c r="LI72" s="27"/>
      <c r="LJ72" s="27"/>
      <c r="LK72" s="27"/>
      <c r="LL72" s="27"/>
      <c r="LM72" s="27"/>
      <c r="LN72" s="27"/>
      <c r="LO72" s="27"/>
      <c r="LP72" s="27"/>
      <c r="LQ72" s="27"/>
      <c r="LR72" s="27"/>
      <c r="LS72" s="27"/>
      <c r="LT72" s="27"/>
      <c r="LU72" s="27"/>
      <c r="LV72" s="27"/>
      <c r="LW72" s="27"/>
      <c r="LX72" s="27"/>
      <c r="LY72" s="27"/>
      <c r="LZ72" s="27"/>
      <c r="MA72" s="27"/>
      <c r="MB72" s="27"/>
      <c r="MC72" s="27"/>
      <c r="MD72" s="27"/>
      <c r="ME72" s="27"/>
      <c r="MF72" s="27"/>
      <c r="MG72" s="27"/>
      <c r="MH72" s="27"/>
      <c r="MI72" s="27"/>
      <c r="MJ72" s="27"/>
      <c r="MK72" s="27"/>
      <c r="ML72" s="27"/>
      <c r="MM72" s="27"/>
    </row>
    <row r="73" spans="1:351" s="45" customFormat="1" x14ac:dyDescent="0.3">
      <c r="A73" s="52" t="s">
        <v>233</v>
      </c>
      <c r="B73" s="126"/>
      <c r="C73" s="104">
        <f t="shared" si="7"/>
        <v>11</v>
      </c>
      <c r="D73" s="126"/>
      <c r="E73" s="126"/>
      <c r="F73" s="75"/>
      <c r="G73" s="75" t="s">
        <v>233</v>
      </c>
      <c r="H73" s="75"/>
      <c r="I73" s="75"/>
      <c r="J73" s="75" t="s">
        <v>233</v>
      </c>
      <c r="K73" s="75"/>
      <c r="L73" s="75" t="s">
        <v>233</v>
      </c>
      <c r="M73" s="75" t="s">
        <v>233</v>
      </c>
      <c r="N73" s="75" t="s">
        <v>233</v>
      </c>
      <c r="O73" s="75"/>
      <c r="P73" s="75"/>
      <c r="Q73" s="75"/>
      <c r="R73" s="75"/>
      <c r="S73" s="75"/>
      <c r="T73" s="75"/>
      <c r="U73" s="75" t="s">
        <v>233</v>
      </c>
      <c r="V73" s="75" t="s">
        <v>233</v>
      </c>
      <c r="W73" s="75"/>
      <c r="X73" s="75" t="s">
        <v>233</v>
      </c>
      <c r="Y73" s="75"/>
      <c r="Z73" s="75" t="s">
        <v>233</v>
      </c>
      <c r="AA73" s="75"/>
      <c r="AB73" s="75"/>
      <c r="AC73" s="75"/>
      <c r="AD73" s="75"/>
      <c r="AE73" s="75" t="s">
        <v>233</v>
      </c>
      <c r="AF73" s="75"/>
      <c r="AG73" s="75"/>
      <c r="AH73" s="75"/>
      <c r="AI73" s="75"/>
      <c r="AJ73" s="75" t="s">
        <v>233</v>
      </c>
      <c r="AK73" s="75"/>
      <c r="AL73" s="93" t="s">
        <v>38</v>
      </c>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c r="IW73" s="27"/>
      <c r="IX73" s="27"/>
      <c r="IY73" s="27"/>
      <c r="IZ73" s="27"/>
      <c r="JA73" s="27"/>
      <c r="JB73" s="27"/>
      <c r="JC73" s="27"/>
      <c r="JD73" s="27"/>
      <c r="JE73" s="27"/>
      <c r="JF73" s="27"/>
      <c r="JG73" s="27"/>
      <c r="JH73" s="27"/>
      <c r="JI73" s="27"/>
      <c r="JJ73" s="27"/>
      <c r="JK73" s="27"/>
      <c r="JL73" s="27"/>
      <c r="JM73" s="27"/>
      <c r="JN73" s="27"/>
      <c r="JO73" s="27"/>
      <c r="JP73" s="27"/>
      <c r="JQ73" s="27"/>
      <c r="JR73" s="27"/>
      <c r="JS73" s="27"/>
      <c r="JT73" s="27"/>
      <c r="JU73" s="27"/>
      <c r="JV73" s="27"/>
      <c r="JW73" s="27"/>
      <c r="JX73" s="27"/>
      <c r="JY73" s="27"/>
      <c r="JZ73" s="27"/>
      <c r="KA73" s="27"/>
      <c r="KB73" s="27"/>
      <c r="KC73" s="27"/>
      <c r="KD73" s="27"/>
      <c r="KE73" s="27"/>
      <c r="KF73" s="27"/>
      <c r="KG73" s="27"/>
      <c r="KH73" s="27"/>
      <c r="KI73" s="27"/>
      <c r="KJ73" s="27"/>
      <c r="KK73" s="27"/>
      <c r="KL73" s="27"/>
      <c r="KM73" s="27"/>
      <c r="KN73" s="27"/>
      <c r="KO73" s="27"/>
      <c r="KP73" s="27"/>
      <c r="KQ73" s="27"/>
      <c r="KR73" s="27"/>
      <c r="KS73" s="27"/>
      <c r="KT73" s="27"/>
      <c r="KU73" s="27"/>
      <c r="KV73" s="27"/>
      <c r="KW73" s="27"/>
      <c r="KX73" s="27"/>
      <c r="KY73" s="27"/>
      <c r="KZ73" s="27"/>
      <c r="LA73" s="27"/>
      <c r="LB73" s="27"/>
      <c r="LC73" s="27"/>
      <c r="LD73" s="27"/>
      <c r="LE73" s="27"/>
      <c r="LF73" s="27"/>
      <c r="LG73" s="27"/>
      <c r="LH73" s="27"/>
      <c r="LI73" s="27"/>
      <c r="LJ73" s="27"/>
      <c r="LK73" s="27"/>
      <c r="LL73" s="27"/>
      <c r="LM73" s="27"/>
      <c r="LN73" s="27"/>
      <c r="LO73" s="27"/>
      <c r="LP73" s="27"/>
      <c r="LQ73" s="27"/>
      <c r="LR73" s="27"/>
      <c r="LS73" s="27"/>
      <c r="LT73" s="27"/>
      <c r="LU73" s="27"/>
      <c r="LV73" s="27"/>
      <c r="LW73" s="27"/>
      <c r="LX73" s="27"/>
      <c r="LY73" s="27"/>
      <c r="LZ73" s="27"/>
      <c r="MA73" s="27"/>
      <c r="MB73" s="27"/>
      <c r="MC73" s="27"/>
      <c r="MD73" s="27"/>
      <c r="ME73" s="27"/>
      <c r="MF73" s="27"/>
      <c r="MG73" s="27"/>
      <c r="MH73" s="27"/>
      <c r="MI73" s="27"/>
      <c r="MJ73" s="27"/>
      <c r="MK73" s="27"/>
      <c r="ML73" s="27"/>
      <c r="MM73" s="27"/>
    </row>
    <row r="74" spans="1:351" s="45" customFormat="1" x14ac:dyDescent="0.3">
      <c r="A74" s="52" t="s">
        <v>234</v>
      </c>
      <c r="B74" s="126"/>
      <c r="C74" s="104">
        <f t="shared" si="7"/>
        <v>25</v>
      </c>
      <c r="D74" s="126"/>
      <c r="E74" s="126"/>
      <c r="F74" s="75" t="s">
        <v>234</v>
      </c>
      <c r="G74" s="75" t="s">
        <v>234</v>
      </c>
      <c r="H74" s="75" t="s">
        <v>234</v>
      </c>
      <c r="I74" s="75" t="s">
        <v>234</v>
      </c>
      <c r="J74" s="75" t="s">
        <v>234</v>
      </c>
      <c r="K74" s="75" t="s">
        <v>234</v>
      </c>
      <c r="L74" s="75" t="s">
        <v>234</v>
      </c>
      <c r="M74" s="75" t="s">
        <v>234</v>
      </c>
      <c r="N74" s="75" t="s">
        <v>234</v>
      </c>
      <c r="O74" s="75" t="s">
        <v>234</v>
      </c>
      <c r="P74" s="75"/>
      <c r="Q74" s="75"/>
      <c r="R74" s="75" t="s">
        <v>234</v>
      </c>
      <c r="S74" s="75" t="s">
        <v>234</v>
      </c>
      <c r="T74" s="75" t="s">
        <v>234</v>
      </c>
      <c r="U74" s="75" t="s">
        <v>234</v>
      </c>
      <c r="V74" s="75" t="s">
        <v>234</v>
      </c>
      <c r="W74" s="75"/>
      <c r="X74" s="75" t="s">
        <v>234</v>
      </c>
      <c r="Y74" s="75" t="s">
        <v>234</v>
      </c>
      <c r="Z74" s="75"/>
      <c r="AA74" s="75" t="s">
        <v>234</v>
      </c>
      <c r="AB74" s="75"/>
      <c r="AC74" s="75" t="s">
        <v>234</v>
      </c>
      <c r="AD74" s="75"/>
      <c r="AE74" s="75" t="s">
        <v>234</v>
      </c>
      <c r="AF74" s="75" t="s">
        <v>234</v>
      </c>
      <c r="AG74" s="75"/>
      <c r="AH74" s="75" t="s">
        <v>234</v>
      </c>
      <c r="AI74" s="75" t="s">
        <v>234</v>
      </c>
      <c r="AJ74" s="75" t="s">
        <v>234</v>
      </c>
      <c r="AK74" s="75" t="s">
        <v>234</v>
      </c>
      <c r="AL74" s="93" t="s">
        <v>38</v>
      </c>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c r="IW74" s="27"/>
      <c r="IX74" s="27"/>
      <c r="IY74" s="27"/>
      <c r="IZ74" s="27"/>
      <c r="JA74" s="27"/>
      <c r="JB74" s="27"/>
      <c r="JC74" s="27"/>
      <c r="JD74" s="27"/>
      <c r="JE74" s="27"/>
      <c r="JF74" s="27"/>
      <c r="JG74" s="27"/>
      <c r="JH74" s="27"/>
      <c r="JI74" s="27"/>
      <c r="JJ74" s="27"/>
      <c r="JK74" s="27"/>
      <c r="JL74" s="27"/>
      <c r="JM74" s="27"/>
      <c r="JN74" s="27"/>
      <c r="JO74" s="27"/>
      <c r="JP74" s="27"/>
      <c r="JQ74" s="27"/>
      <c r="JR74" s="27"/>
      <c r="JS74" s="27"/>
      <c r="JT74" s="27"/>
      <c r="JU74" s="27"/>
      <c r="JV74" s="27"/>
      <c r="JW74" s="27"/>
      <c r="JX74" s="27"/>
      <c r="JY74" s="27"/>
      <c r="JZ74" s="27"/>
      <c r="KA74" s="27"/>
      <c r="KB74" s="27"/>
      <c r="KC74" s="27"/>
      <c r="KD74" s="27"/>
      <c r="KE74" s="27"/>
      <c r="KF74" s="27"/>
      <c r="KG74" s="27"/>
      <c r="KH74" s="27"/>
      <c r="KI74" s="27"/>
      <c r="KJ74" s="27"/>
      <c r="KK74" s="27"/>
      <c r="KL74" s="27"/>
      <c r="KM74" s="27"/>
      <c r="KN74" s="27"/>
      <c r="KO74" s="27"/>
      <c r="KP74" s="27"/>
      <c r="KQ74" s="27"/>
      <c r="KR74" s="27"/>
      <c r="KS74" s="27"/>
      <c r="KT74" s="27"/>
      <c r="KU74" s="27"/>
      <c r="KV74" s="27"/>
      <c r="KW74" s="27"/>
      <c r="KX74" s="27"/>
      <c r="KY74" s="27"/>
      <c r="KZ74" s="27"/>
      <c r="LA74" s="27"/>
      <c r="LB74" s="27"/>
      <c r="LC74" s="27"/>
      <c r="LD74" s="27"/>
      <c r="LE74" s="27"/>
      <c r="LF74" s="27"/>
      <c r="LG74" s="27"/>
      <c r="LH74" s="27"/>
      <c r="LI74" s="27"/>
      <c r="LJ74" s="27"/>
      <c r="LK74" s="27"/>
      <c r="LL74" s="27"/>
      <c r="LM74" s="27"/>
      <c r="LN74" s="27"/>
      <c r="LO74" s="27"/>
      <c r="LP74" s="27"/>
      <c r="LQ74" s="27"/>
      <c r="LR74" s="27"/>
      <c r="LS74" s="27"/>
      <c r="LT74" s="27"/>
      <c r="LU74" s="27"/>
      <c r="LV74" s="27"/>
      <c r="LW74" s="27"/>
      <c r="LX74" s="27"/>
      <c r="LY74" s="27"/>
      <c r="LZ74" s="27"/>
      <c r="MA74" s="27"/>
      <c r="MB74" s="27"/>
      <c r="MC74" s="27"/>
      <c r="MD74" s="27"/>
      <c r="ME74" s="27"/>
      <c r="MF74" s="27"/>
      <c r="MG74" s="27"/>
      <c r="MH74" s="27"/>
      <c r="MI74" s="27"/>
      <c r="MJ74" s="27"/>
      <c r="MK74" s="27"/>
      <c r="ML74" s="27"/>
      <c r="MM74" s="27"/>
    </row>
    <row r="75" spans="1:351" s="45" customFormat="1" x14ac:dyDescent="0.3">
      <c r="A75" s="52" t="s">
        <v>235</v>
      </c>
      <c r="B75" s="126"/>
      <c r="C75" s="104">
        <f t="shared" si="7"/>
        <v>19</v>
      </c>
      <c r="D75" s="126"/>
      <c r="E75" s="126"/>
      <c r="F75" s="75"/>
      <c r="G75" s="75" t="s">
        <v>235</v>
      </c>
      <c r="H75" s="75"/>
      <c r="I75" s="75" t="s">
        <v>235</v>
      </c>
      <c r="J75" s="75" t="s">
        <v>235</v>
      </c>
      <c r="K75" s="75" t="s">
        <v>235</v>
      </c>
      <c r="L75" s="75" t="s">
        <v>235</v>
      </c>
      <c r="M75" s="75" t="s">
        <v>235</v>
      </c>
      <c r="N75" s="75" t="s">
        <v>235</v>
      </c>
      <c r="O75" s="75" t="s">
        <v>235</v>
      </c>
      <c r="P75" s="75" t="s">
        <v>235</v>
      </c>
      <c r="Q75" s="75" t="s">
        <v>235</v>
      </c>
      <c r="R75" s="75" t="s">
        <v>235</v>
      </c>
      <c r="S75" s="75"/>
      <c r="T75" s="75"/>
      <c r="U75" s="75" t="s">
        <v>235</v>
      </c>
      <c r="V75" s="75"/>
      <c r="W75" s="75"/>
      <c r="X75" s="75"/>
      <c r="Y75" s="75" t="s">
        <v>235</v>
      </c>
      <c r="Z75" s="75"/>
      <c r="AA75" s="75"/>
      <c r="AB75" s="75" t="s">
        <v>235</v>
      </c>
      <c r="AC75" s="75" t="s">
        <v>235</v>
      </c>
      <c r="AD75" s="75"/>
      <c r="AE75" s="75"/>
      <c r="AF75" s="75"/>
      <c r="AG75" s="75" t="s">
        <v>235</v>
      </c>
      <c r="AH75" s="75" t="s">
        <v>235</v>
      </c>
      <c r="AI75" s="75" t="s">
        <v>235</v>
      </c>
      <c r="AJ75" s="75"/>
      <c r="AK75" s="75" t="s">
        <v>235</v>
      </c>
      <c r="AL75" s="93" t="s">
        <v>38</v>
      </c>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c r="IW75" s="27"/>
      <c r="IX75" s="27"/>
      <c r="IY75" s="27"/>
      <c r="IZ75" s="27"/>
      <c r="JA75" s="27"/>
      <c r="JB75" s="27"/>
      <c r="JC75" s="27"/>
      <c r="JD75" s="27"/>
      <c r="JE75" s="27"/>
      <c r="JF75" s="27"/>
      <c r="JG75" s="27"/>
      <c r="JH75" s="27"/>
      <c r="JI75" s="27"/>
      <c r="JJ75" s="27"/>
      <c r="JK75" s="27"/>
      <c r="JL75" s="27"/>
      <c r="JM75" s="27"/>
      <c r="JN75" s="27"/>
      <c r="JO75" s="27"/>
      <c r="JP75" s="27"/>
      <c r="JQ75" s="27"/>
      <c r="JR75" s="27"/>
      <c r="JS75" s="27"/>
      <c r="JT75" s="27"/>
      <c r="JU75" s="27"/>
      <c r="JV75" s="27"/>
      <c r="JW75" s="27"/>
      <c r="JX75" s="27"/>
      <c r="JY75" s="27"/>
      <c r="JZ75" s="27"/>
      <c r="KA75" s="27"/>
      <c r="KB75" s="27"/>
      <c r="KC75" s="27"/>
      <c r="KD75" s="27"/>
      <c r="KE75" s="27"/>
      <c r="KF75" s="27"/>
      <c r="KG75" s="27"/>
      <c r="KH75" s="27"/>
      <c r="KI75" s="27"/>
      <c r="KJ75" s="27"/>
      <c r="KK75" s="27"/>
      <c r="KL75" s="27"/>
      <c r="KM75" s="27"/>
      <c r="KN75" s="27"/>
      <c r="KO75" s="27"/>
      <c r="KP75" s="27"/>
      <c r="KQ75" s="27"/>
      <c r="KR75" s="27"/>
      <c r="KS75" s="27"/>
      <c r="KT75" s="27"/>
      <c r="KU75" s="27"/>
      <c r="KV75" s="27"/>
      <c r="KW75" s="27"/>
      <c r="KX75" s="27"/>
      <c r="KY75" s="27"/>
      <c r="KZ75" s="27"/>
      <c r="LA75" s="27"/>
      <c r="LB75" s="27"/>
      <c r="LC75" s="27"/>
      <c r="LD75" s="27"/>
      <c r="LE75" s="27"/>
      <c r="LF75" s="27"/>
      <c r="LG75" s="27"/>
      <c r="LH75" s="27"/>
      <c r="LI75" s="27"/>
      <c r="LJ75" s="27"/>
      <c r="LK75" s="27"/>
      <c r="LL75" s="27"/>
      <c r="LM75" s="27"/>
      <c r="LN75" s="27"/>
      <c r="LO75" s="27"/>
      <c r="LP75" s="27"/>
      <c r="LQ75" s="27"/>
      <c r="LR75" s="27"/>
      <c r="LS75" s="27"/>
      <c r="LT75" s="27"/>
      <c r="LU75" s="27"/>
      <c r="LV75" s="27"/>
      <c r="LW75" s="27"/>
      <c r="LX75" s="27"/>
      <c r="LY75" s="27"/>
      <c r="LZ75" s="27"/>
      <c r="MA75" s="27"/>
      <c r="MB75" s="27"/>
      <c r="MC75" s="27"/>
      <c r="MD75" s="27"/>
      <c r="ME75" s="27"/>
      <c r="MF75" s="27"/>
      <c r="MG75" s="27"/>
      <c r="MH75" s="27"/>
      <c r="MI75" s="27"/>
      <c r="MJ75" s="27"/>
      <c r="MK75" s="27"/>
      <c r="ML75" s="27"/>
      <c r="MM75" s="27"/>
    </row>
    <row r="76" spans="1:351" s="45" customFormat="1" x14ac:dyDescent="0.3">
      <c r="A76" s="52" t="s">
        <v>236</v>
      </c>
      <c r="B76" s="126"/>
      <c r="C76" s="104">
        <f t="shared" si="7"/>
        <v>1</v>
      </c>
      <c r="D76" s="126"/>
      <c r="E76" s="126"/>
      <c r="F76" s="75"/>
      <c r="G76" s="75"/>
      <c r="H76" s="75" t="s">
        <v>236</v>
      </c>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93" t="s">
        <v>38</v>
      </c>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c r="IW76" s="27"/>
      <c r="IX76" s="27"/>
      <c r="IY76" s="27"/>
      <c r="IZ76" s="27"/>
      <c r="JA76" s="27"/>
      <c r="JB76" s="27"/>
      <c r="JC76" s="27"/>
      <c r="JD76" s="27"/>
      <c r="JE76" s="27"/>
      <c r="JF76" s="27"/>
      <c r="JG76" s="27"/>
      <c r="JH76" s="27"/>
      <c r="JI76" s="27"/>
      <c r="JJ76" s="27"/>
      <c r="JK76" s="27"/>
      <c r="JL76" s="27"/>
      <c r="JM76" s="27"/>
      <c r="JN76" s="27"/>
      <c r="JO76" s="27"/>
      <c r="JP76" s="27"/>
      <c r="JQ76" s="27"/>
      <c r="JR76" s="27"/>
      <c r="JS76" s="27"/>
      <c r="JT76" s="27"/>
      <c r="JU76" s="27"/>
      <c r="JV76" s="27"/>
      <c r="JW76" s="27"/>
      <c r="JX76" s="27"/>
      <c r="JY76" s="27"/>
      <c r="JZ76" s="27"/>
      <c r="KA76" s="27"/>
      <c r="KB76" s="27"/>
      <c r="KC76" s="27"/>
      <c r="KD76" s="27"/>
      <c r="KE76" s="27"/>
      <c r="KF76" s="27"/>
      <c r="KG76" s="27"/>
      <c r="KH76" s="27"/>
      <c r="KI76" s="27"/>
      <c r="KJ76" s="27"/>
      <c r="KK76" s="27"/>
      <c r="KL76" s="27"/>
      <c r="KM76" s="27"/>
      <c r="KN76" s="27"/>
      <c r="KO76" s="27"/>
      <c r="KP76" s="27"/>
      <c r="KQ76" s="27"/>
      <c r="KR76" s="27"/>
      <c r="KS76" s="27"/>
      <c r="KT76" s="27"/>
      <c r="KU76" s="27"/>
      <c r="KV76" s="27"/>
      <c r="KW76" s="27"/>
      <c r="KX76" s="27"/>
      <c r="KY76" s="27"/>
      <c r="KZ76" s="27"/>
      <c r="LA76" s="27"/>
      <c r="LB76" s="27"/>
      <c r="LC76" s="27"/>
      <c r="LD76" s="27"/>
      <c r="LE76" s="27"/>
      <c r="LF76" s="27"/>
      <c r="LG76" s="27"/>
      <c r="LH76" s="27"/>
      <c r="LI76" s="27"/>
      <c r="LJ76" s="27"/>
      <c r="LK76" s="27"/>
      <c r="LL76" s="27"/>
      <c r="LM76" s="27"/>
      <c r="LN76" s="27"/>
      <c r="LO76" s="27"/>
      <c r="LP76" s="27"/>
      <c r="LQ76" s="27"/>
      <c r="LR76" s="27"/>
      <c r="LS76" s="27"/>
      <c r="LT76" s="27"/>
      <c r="LU76" s="27"/>
      <c r="LV76" s="27"/>
      <c r="LW76" s="27"/>
      <c r="LX76" s="27"/>
      <c r="LY76" s="27"/>
      <c r="LZ76" s="27"/>
      <c r="MA76" s="27"/>
      <c r="MB76" s="27"/>
      <c r="MC76" s="27"/>
      <c r="MD76" s="27"/>
      <c r="ME76" s="27"/>
      <c r="MF76" s="27"/>
      <c r="MG76" s="27"/>
      <c r="MH76" s="27"/>
      <c r="MI76" s="27"/>
      <c r="MJ76" s="27"/>
      <c r="MK76" s="27"/>
      <c r="ML76" s="27"/>
      <c r="MM76" s="27"/>
    </row>
    <row r="77" spans="1:351" s="45" customFormat="1" x14ac:dyDescent="0.3">
      <c r="A77" s="52" t="s">
        <v>237</v>
      </c>
      <c r="B77" s="126"/>
      <c r="C77" s="104">
        <f t="shared" si="7"/>
        <v>2</v>
      </c>
      <c r="D77" s="126"/>
      <c r="E77" s="126"/>
      <c r="F77" s="75"/>
      <c r="G77" s="75"/>
      <c r="H77" s="75"/>
      <c r="I77" s="75"/>
      <c r="J77" s="75"/>
      <c r="K77" s="75"/>
      <c r="L77" s="75"/>
      <c r="M77" s="75"/>
      <c r="N77" s="75"/>
      <c r="O77" s="75"/>
      <c r="P77" s="75"/>
      <c r="Q77" s="75"/>
      <c r="R77" s="75"/>
      <c r="S77" s="75"/>
      <c r="T77" s="75"/>
      <c r="U77" s="75" t="s">
        <v>237</v>
      </c>
      <c r="V77" s="75" t="s">
        <v>237</v>
      </c>
      <c r="W77" s="75"/>
      <c r="X77" s="75"/>
      <c r="Y77" s="75"/>
      <c r="Z77" s="75"/>
      <c r="AA77" s="75"/>
      <c r="AB77" s="75"/>
      <c r="AC77" s="75"/>
      <c r="AD77" s="75"/>
      <c r="AE77" s="75"/>
      <c r="AF77" s="75"/>
      <c r="AG77" s="75"/>
      <c r="AH77" s="75"/>
      <c r="AI77" s="75"/>
      <c r="AJ77" s="75"/>
      <c r="AK77" s="75"/>
      <c r="AL77" s="93"/>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c r="IW77" s="27"/>
      <c r="IX77" s="27"/>
      <c r="IY77" s="27"/>
      <c r="IZ77" s="27"/>
      <c r="JA77" s="27"/>
      <c r="JB77" s="27"/>
      <c r="JC77" s="27"/>
      <c r="JD77" s="27"/>
      <c r="JE77" s="27"/>
      <c r="JF77" s="27"/>
      <c r="JG77" s="27"/>
      <c r="JH77" s="27"/>
      <c r="JI77" s="27"/>
      <c r="JJ77" s="27"/>
      <c r="JK77" s="27"/>
      <c r="JL77" s="27"/>
      <c r="JM77" s="27"/>
      <c r="JN77" s="27"/>
      <c r="JO77" s="27"/>
      <c r="JP77" s="27"/>
      <c r="JQ77" s="27"/>
      <c r="JR77" s="27"/>
      <c r="JS77" s="27"/>
      <c r="JT77" s="27"/>
      <c r="JU77" s="27"/>
      <c r="JV77" s="27"/>
      <c r="JW77" s="27"/>
      <c r="JX77" s="27"/>
      <c r="JY77" s="27"/>
      <c r="JZ77" s="27"/>
      <c r="KA77" s="27"/>
      <c r="KB77" s="27"/>
      <c r="KC77" s="27"/>
      <c r="KD77" s="27"/>
      <c r="KE77" s="27"/>
      <c r="KF77" s="27"/>
      <c r="KG77" s="27"/>
      <c r="KH77" s="27"/>
      <c r="KI77" s="27"/>
      <c r="KJ77" s="27"/>
      <c r="KK77" s="27"/>
      <c r="KL77" s="27"/>
      <c r="KM77" s="27"/>
      <c r="KN77" s="27"/>
      <c r="KO77" s="27"/>
      <c r="KP77" s="27"/>
      <c r="KQ77" s="27"/>
      <c r="KR77" s="27"/>
      <c r="KS77" s="27"/>
      <c r="KT77" s="27"/>
      <c r="KU77" s="27"/>
      <c r="KV77" s="27"/>
      <c r="KW77" s="27"/>
      <c r="KX77" s="27"/>
      <c r="KY77" s="27"/>
      <c r="KZ77" s="27"/>
      <c r="LA77" s="27"/>
      <c r="LB77" s="27"/>
      <c r="LC77" s="27"/>
      <c r="LD77" s="27"/>
      <c r="LE77" s="27"/>
      <c r="LF77" s="27"/>
      <c r="LG77" s="27"/>
      <c r="LH77" s="27"/>
      <c r="LI77" s="27"/>
      <c r="LJ77" s="27"/>
      <c r="LK77" s="27"/>
      <c r="LL77" s="27"/>
      <c r="LM77" s="27"/>
      <c r="LN77" s="27"/>
      <c r="LO77" s="27"/>
      <c r="LP77" s="27"/>
      <c r="LQ77" s="27"/>
      <c r="LR77" s="27"/>
      <c r="LS77" s="27"/>
      <c r="LT77" s="27"/>
      <c r="LU77" s="27"/>
      <c r="LV77" s="27"/>
      <c r="LW77" s="27"/>
      <c r="LX77" s="27"/>
      <c r="LY77" s="27"/>
      <c r="LZ77" s="27"/>
      <c r="MA77" s="27"/>
      <c r="MB77" s="27"/>
      <c r="MC77" s="27"/>
      <c r="MD77" s="27"/>
      <c r="ME77" s="27"/>
      <c r="MF77" s="27"/>
      <c r="MG77" s="27"/>
      <c r="MH77" s="27"/>
      <c r="MI77" s="27"/>
      <c r="MJ77" s="27"/>
      <c r="MK77" s="27"/>
      <c r="ML77" s="27"/>
      <c r="MM77" s="27"/>
    </row>
    <row r="78" spans="1:351" s="45" customFormat="1" x14ac:dyDescent="0.3">
      <c r="A78" s="52" t="s">
        <v>238</v>
      </c>
      <c r="B78" s="126"/>
      <c r="C78" s="104">
        <f t="shared" si="7"/>
        <v>2</v>
      </c>
      <c r="D78" s="126"/>
      <c r="E78" s="126"/>
      <c r="F78" s="75"/>
      <c r="G78" s="75"/>
      <c r="H78" s="75"/>
      <c r="I78" s="75"/>
      <c r="J78" s="75"/>
      <c r="K78" s="75"/>
      <c r="L78" s="75"/>
      <c r="M78" s="75"/>
      <c r="N78" s="75"/>
      <c r="O78" s="75"/>
      <c r="P78" s="75"/>
      <c r="Q78" s="75" t="s">
        <v>238</v>
      </c>
      <c r="R78" s="75"/>
      <c r="S78" s="75"/>
      <c r="T78" s="75"/>
      <c r="U78" s="75" t="s">
        <v>238</v>
      </c>
      <c r="V78" s="75"/>
      <c r="W78" s="75"/>
      <c r="X78" s="75"/>
      <c r="Y78" s="75"/>
      <c r="Z78" s="75"/>
      <c r="AA78" s="75"/>
      <c r="AB78" s="75"/>
      <c r="AC78" s="75"/>
      <c r="AD78" s="75"/>
      <c r="AE78" s="75"/>
      <c r="AF78" s="75"/>
      <c r="AG78" s="75"/>
      <c r="AH78" s="75"/>
      <c r="AI78" s="75"/>
      <c r="AJ78" s="75"/>
      <c r="AK78" s="75"/>
      <c r="AL78" s="93"/>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c r="IW78" s="27"/>
      <c r="IX78" s="27"/>
      <c r="IY78" s="27"/>
      <c r="IZ78" s="27"/>
      <c r="JA78" s="27"/>
      <c r="JB78" s="27"/>
      <c r="JC78" s="27"/>
      <c r="JD78" s="27"/>
      <c r="JE78" s="27"/>
      <c r="JF78" s="27"/>
      <c r="JG78" s="27"/>
      <c r="JH78" s="27"/>
      <c r="JI78" s="27"/>
      <c r="JJ78" s="27"/>
      <c r="JK78" s="27"/>
      <c r="JL78" s="27"/>
      <c r="JM78" s="27"/>
      <c r="JN78" s="27"/>
      <c r="JO78" s="27"/>
      <c r="JP78" s="27"/>
      <c r="JQ78" s="27"/>
      <c r="JR78" s="27"/>
      <c r="JS78" s="27"/>
      <c r="JT78" s="27"/>
      <c r="JU78" s="27"/>
      <c r="JV78" s="27"/>
      <c r="JW78" s="27"/>
      <c r="JX78" s="27"/>
      <c r="JY78" s="27"/>
      <c r="JZ78" s="27"/>
      <c r="KA78" s="27"/>
      <c r="KB78" s="27"/>
      <c r="KC78" s="27"/>
      <c r="KD78" s="27"/>
      <c r="KE78" s="27"/>
      <c r="KF78" s="27"/>
      <c r="KG78" s="27"/>
      <c r="KH78" s="27"/>
      <c r="KI78" s="27"/>
      <c r="KJ78" s="27"/>
      <c r="KK78" s="27"/>
      <c r="KL78" s="27"/>
      <c r="KM78" s="27"/>
      <c r="KN78" s="27"/>
      <c r="KO78" s="27"/>
      <c r="KP78" s="27"/>
      <c r="KQ78" s="27"/>
      <c r="KR78" s="27"/>
      <c r="KS78" s="27"/>
      <c r="KT78" s="27"/>
      <c r="KU78" s="27"/>
      <c r="KV78" s="27"/>
      <c r="KW78" s="27"/>
      <c r="KX78" s="27"/>
      <c r="KY78" s="27"/>
      <c r="KZ78" s="27"/>
      <c r="LA78" s="27"/>
      <c r="LB78" s="27"/>
      <c r="LC78" s="27"/>
      <c r="LD78" s="27"/>
      <c r="LE78" s="27"/>
      <c r="LF78" s="27"/>
      <c r="LG78" s="27"/>
      <c r="LH78" s="27"/>
      <c r="LI78" s="27"/>
      <c r="LJ78" s="27"/>
      <c r="LK78" s="27"/>
      <c r="LL78" s="27"/>
      <c r="LM78" s="27"/>
      <c r="LN78" s="27"/>
      <c r="LO78" s="27"/>
      <c r="LP78" s="27"/>
      <c r="LQ78" s="27"/>
      <c r="LR78" s="27"/>
      <c r="LS78" s="27"/>
      <c r="LT78" s="27"/>
      <c r="LU78" s="27"/>
      <c r="LV78" s="27"/>
      <c r="LW78" s="27"/>
      <c r="LX78" s="27"/>
      <c r="LY78" s="27"/>
      <c r="LZ78" s="27"/>
      <c r="MA78" s="27"/>
      <c r="MB78" s="27"/>
      <c r="MC78" s="27"/>
      <c r="MD78" s="27"/>
      <c r="ME78" s="27"/>
      <c r="MF78" s="27"/>
      <c r="MG78" s="27"/>
      <c r="MH78" s="27"/>
      <c r="MI78" s="27"/>
      <c r="MJ78" s="27"/>
      <c r="MK78" s="27"/>
      <c r="ML78" s="27"/>
      <c r="MM78" s="27"/>
    </row>
    <row r="79" spans="1:351" s="45" customFormat="1" x14ac:dyDescent="0.3">
      <c r="A79" s="52" t="s">
        <v>239</v>
      </c>
      <c r="B79" s="126"/>
      <c r="C79" s="104">
        <f t="shared" si="7"/>
        <v>2</v>
      </c>
      <c r="D79" s="126"/>
      <c r="E79" s="126"/>
      <c r="F79" s="75"/>
      <c r="G79" s="75"/>
      <c r="H79" s="75"/>
      <c r="I79" s="75"/>
      <c r="J79" s="75"/>
      <c r="K79" s="75"/>
      <c r="L79" s="75"/>
      <c r="M79" s="75"/>
      <c r="N79" s="75"/>
      <c r="O79" s="75"/>
      <c r="P79" s="75" t="s">
        <v>239</v>
      </c>
      <c r="Q79" s="75"/>
      <c r="R79" s="75"/>
      <c r="S79" s="75"/>
      <c r="T79" s="75"/>
      <c r="U79" s="75"/>
      <c r="V79" s="75"/>
      <c r="W79" s="75"/>
      <c r="X79" s="75"/>
      <c r="Y79" s="75"/>
      <c r="Z79" s="75"/>
      <c r="AA79" s="75" t="s">
        <v>239</v>
      </c>
      <c r="AB79" s="75"/>
      <c r="AC79" s="75"/>
      <c r="AD79" s="75"/>
      <c r="AE79" s="75"/>
      <c r="AF79" s="75"/>
      <c r="AG79" s="75"/>
      <c r="AH79" s="75"/>
      <c r="AI79" s="75"/>
      <c r="AJ79" s="75"/>
      <c r="AK79" s="75"/>
      <c r="AL79" s="93"/>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c r="IW79" s="27"/>
      <c r="IX79" s="27"/>
      <c r="IY79" s="27"/>
      <c r="IZ79" s="27"/>
      <c r="JA79" s="27"/>
      <c r="JB79" s="27"/>
      <c r="JC79" s="27"/>
      <c r="JD79" s="27"/>
      <c r="JE79" s="27"/>
      <c r="JF79" s="27"/>
      <c r="JG79" s="27"/>
      <c r="JH79" s="27"/>
      <c r="JI79" s="27"/>
      <c r="JJ79" s="27"/>
      <c r="JK79" s="27"/>
      <c r="JL79" s="27"/>
      <c r="JM79" s="27"/>
      <c r="JN79" s="27"/>
      <c r="JO79" s="27"/>
      <c r="JP79" s="27"/>
      <c r="JQ79" s="27"/>
      <c r="JR79" s="27"/>
      <c r="JS79" s="27"/>
      <c r="JT79" s="27"/>
      <c r="JU79" s="27"/>
      <c r="JV79" s="27"/>
      <c r="JW79" s="27"/>
      <c r="JX79" s="27"/>
      <c r="JY79" s="27"/>
      <c r="JZ79" s="27"/>
      <c r="KA79" s="27"/>
      <c r="KB79" s="27"/>
      <c r="KC79" s="27"/>
      <c r="KD79" s="27"/>
      <c r="KE79" s="27"/>
      <c r="KF79" s="27"/>
      <c r="KG79" s="27"/>
      <c r="KH79" s="27"/>
      <c r="KI79" s="27"/>
      <c r="KJ79" s="27"/>
      <c r="KK79" s="27"/>
      <c r="KL79" s="27"/>
      <c r="KM79" s="27"/>
      <c r="KN79" s="27"/>
      <c r="KO79" s="27"/>
      <c r="KP79" s="27"/>
      <c r="KQ79" s="27"/>
      <c r="KR79" s="27"/>
      <c r="KS79" s="27"/>
      <c r="KT79" s="27"/>
      <c r="KU79" s="27"/>
      <c r="KV79" s="27"/>
      <c r="KW79" s="27"/>
      <c r="KX79" s="27"/>
      <c r="KY79" s="27"/>
      <c r="KZ79" s="27"/>
      <c r="LA79" s="27"/>
      <c r="LB79" s="27"/>
      <c r="LC79" s="27"/>
      <c r="LD79" s="27"/>
      <c r="LE79" s="27"/>
      <c r="LF79" s="27"/>
      <c r="LG79" s="27"/>
      <c r="LH79" s="27"/>
      <c r="LI79" s="27"/>
      <c r="LJ79" s="27"/>
      <c r="LK79" s="27"/>
      <c r="LL79" s="27"/>
      <c r="LM79" s="27"/>
      <c r="LN79" s="27"/>
      <c r="LO79" s="27"/>
      <c r="LP79" s="27"/>
      <c r="LQ79" s="27"/>
      <c r="LR79" s="27"/>
      <c r="LS79" s="27"/>
      <c r="LT79" s="27"/>
      <c r="LU79" s="27"/>
      <c r="LV79" s="27"/>
      <c r="LW79" s="27"/>
      <c r="LX79" s="27"/>
      <c r="LY79" s="27"/>
      <c r="LZ79" s="27"/>
      <c r="MA79" s="27"/>
      <c r="MB79" s="27"/>
      <c r="MC79" s="27"/>
      <c r="MD79" s="27"/>
      <c r="ME79" s="27"/>
      <c r="MF79" s="27"/>
      <c r="MG79" s="27"/>
      <c r="MH79" s="27"/>
      <c r="MI79" s="27"/>
      <c r="MJ79" s="27"/>
      <c r="MK79" s="27"/>
      <c r="ML79" s="27"/>
      <c r="MM79" s="27"/>
    </row>
    <row r="80" spans="1:351" s="45" customFormat="1" x14ac:dyDescent="0.3">
      <c r="A80" s="52" t="s">
        <v>240</v>
      </c>
      <c r="B80" s="126"/>
      <c r="C80" s="104">
        <f t="shared" si="7"/>
        <v>5</v>
      </c>
      <c r="D80" s="126"/>
      <c r="E80" s="126"/>
      <c r="F80" s="75"/>
      <c r="G80" s="75"/>
      <c r="H80" s="75" t="s">
        <v>240</v>
      </c>
      <c r="I80" s="75"/>
      <c r="J80" s="75"/>
      <c r="K80" s="75"/>
      <c r="L80" s="75"/>
      <c r="M80" s="75"/>
      <c r="N80" s="75" t="s">
        <v>240</v>
      </c>
      <c r="O80" s="75"/>
      <c r="P80" s="75"/>
      <c r="Q80" s="75"/>
      <c r="R80" s="75"/>
      <c r="S80" s="75"/>
      <c r="T80" s="75"/>
      <c r="U80" s="75"/>
      <c r="V80" s="75"/>
      <c r="W80" s="75"/>
      <c r="X80" s="75"/>
      <c r="Y80" s="75"/>
      <c r="Z80" s="75" t="s">
        <v>240</v>
      </c>
      <c r="AA80" s="75"/>
      <c r="AB80" s="75" t="s">
        <v>240</v>
      </c>
      <c r="AC80" s="75"/>
      <c r="AD80" s="75" t="s">
        <v>240</v>
      </c>
      <c r="AE80" s="75"/>
      <c r="AF80" s="75"/>
      <c r="AG80" s="75"/>
      <c r="AH80" s="75"/>
      <c r="AI80" s="75"/>
      <c r="AJ80" s="75"/>
      <c r="AK80" s="75"/>
      <c r="AL80" s="93"/>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c r="IX80" s="27"/>
      <c r="IY80" s="27"/>
      <c r="IZ80" s="27"/>
      <c r="JA80" s="27"/>
      <c r="JB80" s="27"/>
      <c r="JC80" s="27"/>
      <c r="JD80" s="27"/>
      <c r="JE80" s="27"/>
      <c r="JF80" s="27"/>
      <c r="JG80" s="27"/>
      <c r="JH80" s="27"/>
      <c r="JI80" s="27"/>
      <c r="JJ80" s="27"/>
      <c r="JK80" s="27"/>
      <c r="JL80" s="27"/>
      <c r="JM80" s="27"/>
      <c r="JN80" s="27"/>
      <c r="JO80" s="27"/>
      <c r="JP80" s="27"/>
      <c r="JQ80" s="27"/>
      <c r="JR80" s="27"/>
      <c r="JS80" s="27"/>
      <c r="JT80" s="27"/>
      <c r="JU80" s="27"/>
      <c r="JV80" s="27"/>
      <c r="JW80" s="27"/>
      <c r="JX80" s="27"/>
      <c r="JY80" s="27"/>
      <c r="JZ80" s="27"/>
      <c r="KA80" s="27"/>
      <c r="KB80" s="27"/>
      <c r="KC80" s="27"/>
      <c r="KD80" s="27"/>
      <c r="KE80" s="27"/>
      <c r="KF80" s="27"/>
      <c r="KG80" s="27"/>
      <c r="KH80" s="27"/>
      <c r="KI80" s="27"/>
      <c r="KJ80" s="27"/>
      <c r="KK80" s="27"/>
      <c r="KL80" s="27"/>
      <c r="KM80" s="27"/>
      <c r="KN80" s="27"/>
      <c r="KO80" s="27"/>
      <c r="KP80" s="27"/>
      <c r="KQ80" s="27"/>
      <c r="KR80" s="27"/>
      <c r="KS80" s="27"/>
      <c r="KT80" s="27"/>
      <c r="KU80" s="27"/>
      <c r="KV80" s="27"/>
      <c r="KW80" s="27"/>
      <c r="KX80" s="27"/>
      <c r="KY80" s="27"/>
      <c r="KZ80" s="27"/>
      <c r="LA80" s="27"/>
      <c r="LB80" s="27"/>
      <c r="LC80" s="27"/>
      <c r="LD80" s="27"/>
      <c r="LE80" s="27"/>
      <c r="LF80" s="27"/>
      <c r="LG80" s="27"/>
      <c r="LH80" s="27"/>
      <c r="LI80" s="27"/>
      <c r="LJ80" s="27"/>
      <c r="LK80" s="27"/>
      <c r="LL80" s="27"/>
      <c r="LM80" s="27"/>
      <c r="LN80" s="27"/>
      <c r="LO80" s="27"/>
      <c r="LP80" s="27"/>
      <c r="LQ80" s="27"/>
      <c r="LR80" s="27"/>
      <c r="LS80" s="27"/>
      <c r="LT80" s="27"/>
      <c r="LU80" s="27"/>
      <c r="LV80" s="27"/>
      <c r="LW80" s="27"/>
      <c r="LX80" s="27"/>
      <c r="LY80" s="27"/>
      <c r="LZ80" s="27"/>
      <c r="MA80" s="27"/>
      <c r="MB80" s="27"/>
      <c r="MC80" s="27"/>
      <c r="MD80" s="27"/>
      <c r="ME80" s="27"/>
      <c r="MF80" s="27"/>
      <c r="MG80" s="27"/>
      <c r="MH80" s="27"/>
      <c r="MI80" s="27"/>
      <c r="MJ80" s="27"/>
      <c r="MK80" s="27"/>
      <c r="ML80" s="27"/>
      <c r="MM80" s="27"/>
    </row>
    <row r="81" spans="1:351" s="45" customFormat="1" x14ac:dyDescent="0.3">
      <c r="A81" s="52" t="s">
        <v>241</v>
      </c>
      <c r="B81" s="126"/>
      <c r="C81" s="104">
        <f t="shared" si="7"/>
        <v>2</v>
      </c>
      <c r="D81" s="126"/>
      <c r="E81" s="126"/>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t="s">
        <v>241</v>
      </c>
      <c r="AG81" s="75"/>
      <c r="AH81" s="75"/>
      <c r="AI81" s="75"/>
      <c r="AJ81" s="75"/>
      <c r="AK81" s="75" t="s">
        <v>241</v>
      </c>
      <c r="AL81" s="93" t="s">
        <v>38</v>
      </c>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27"/>
      <c r="JP81" s="27"/>
      <c r="JQ81" s="27"/>
      <c r="JR81" s="27"/>
      <c r="JS81" s="27"/>
      <c r="JT81" s="27"/>
      <c r="JU81" s="27"/>
      <c r="JV81" s="27"/>
      <c r="JW81" s="27"/>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row>
    <row r="82" spans="1:351" s="45" customFormat="1" x14ac:dyDescent="0.3">
      <c r="A82" s="52" t="s">
        <v>242</v>
      </c>
      <c r="B82" s="126"/>
      <c r="C82" s="104">
        <f t="shared" si="7"/>
        <v>8</v>
      </c>
      <c r="D82" s="126"/>
      <c r="E82" s="126"/>
      <c r="F82" s="75"/>
      <c r="G82" s="75" t="s">
        <v>242</v>
      </c>
      <c r="H82" s="75"/>
      <c r="I82" s="75" t="s">
        <v>242</v>
      </c>
      <c r="J82" s="75" t="s">
        <v>242</v>
      </c>
      <c r="K82" s="75" t="s">
        <v>242</v>
      </c>
      <c r="L82" s="75" t="s">
        <v>242</v>
      </c>
      <c r="M82" s="75"/>
      <c r="N82" s="75" t="s">
        <v>242</v>
      </c>
      <c r="O82" s="75"/>
      <c r="P82" s="75"/>
      <c r="Q82" s="75"/>
      <c r="R82" s="75"/>
      <c r="S82" s="75"/>
      <c r="T82" s="75"/>
      <c r="U82" s="75"/>
      <c r="V82" s="75"/>
      <c r="W82" s="75"/>
      <c r="X82" s="75"/>
      <c r="Y82" s="75" t="s">
        <v>242</v>
      </c>
      <c r="Z82" s="75"/>
      <c r="AA82" s="75"/>
      <c r="AB82" s="75"/>
      <c r="AC82" s="75"/>
      <c r="AD82" s="75"/>
      <c r="AE82" s="75"/>
      <c r="AF82" s="75"/>
      <c r="AG82" s="75"/>
      <c r="AH82" s="75"/>
      <c r="AI82" s="75"/>
      <c r="AJ82" s="75"/>
      <c r="AK82" s="75" t="s">
        <v>242</v>
      </c>
      <c r="AL82" s="93" t="s">
        <v>38</v>
      </c>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row>
    <row r="83" spans="1:351" s="45" customFormat="1" x14ac:dyDescent="0.3">
      <c r="A83" s="52" t="s">
        <v>243</v>
      </c>
      <c r="B83" s="126"/>
      <c r="C83" s="104">
        <f t="shared" si="7"/>
        <v>0</v>
      </c>
      <c r="D83" s="126"/>
      <c r="E83" s="126"/>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93"/>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c r="IW83" s="27"/>
      <c r="IX83" s="27"/>
      <c r="IY83" s="27"/>
      <c r="IZ83" s="27"/>
      <c r="JA83" s="27"/>
      <c r="JB83" s="27"/>
      <c r="JC83" s="27"/>
      <c r="JD83" s="27"/>
      <c r="JE83" s="27"/>
      <c r="JF83" s="27"/>
      <c r="JG83" s="27"/>
      <c r="JH83" s="27"/>
      <c r="JI83" s="27"/>
      <c r="JJ83" s="27"/>
      <c r="JK83" s="27"/>
      <c r="JL83" s="27"/>
      <c r="JM83" s="27"/>
      <c r="JN83" s="27"/>
      <c r="JO83" s="27"/>
      <c r="JP83" s="27"/>
      <c r="JQ83" s="27"/>
      <c r="JR83" s="27"/>
      <c r="JS83" s="27"/>
      <c r="JT83" s="27"/>
      <c r="JU83" s="27"/>
      <c r="JV83" s="27"/>
      <c r="JW83" s="27"/>
      <c r="JX83" s="27"/>
      <c r="JY83" s="27"/>
      <c r="JZ83" s="27"/>
      <c r="KA83" s="27"/>
      <c r="KB83" s="27"/>
      <c r="KC83" s="27"/>
      <c r="KD83" s="27"/>
      <c r="KE83" s="27"/>
      <c r="KF83" s="27"/>
      <c r="KG83" s="27"/>
      <c r="KH83" s="27"/>
      <c r="KI83" s="27"/>
      <c r="KJ83" s="27"/>
      <c r="KK83" s="27"/>
      <c r="KL83" s="27"/>
      <c r="KM83" s="27"/>
      <c r="KN83" s="27"/>
      <c r="KO83" s="27"/>
      <c r="KP83" s="27"/>
      <c r="KQ83" s="27"/>
      <c r="KR83" s="27"/>
      <c r="KS83" s="27"/>
      <c r="KT83" s="27"/>
      <c r="KU83" s="27"/>
      <c r="KV83" s="27"/>
      <c r="KW83" s="27"/>
      <c r="KX83" s="27"/>
      <c r="KY83" s="27"/>
      <c r="KZ83" s="27"/>
      <c r="LA83" s="27"/>
      <c r="LB83" s="27"/>
      <c r="LC83" s="27"/>
      <c r="LD83" s="27"/>
      <c r="LE83" s="27"/>
      <c r="LF83" s="27"/>
      <c r="LG83" s="27"/>
      <c r="LH83" s="27"/>
      <c r="LI83" s="27"/>
      <c r="LJ83" s="27"/>
      <c r="LK83" s="27"/>
      <c r="LL83" s="27"/>
      <c r="LM83" s="27"/>
      <c r="LN83" s="27"/>
      <c r="LO83" s="27"/>
      <c r="LP83" s="27"/>
      <c r="LQ83" s="27"/>
      <c r="LR83" s="27"/>
      <c r="LS83" s="27"/>
      <c r="LT83" s="27"/>
      <c r="LU83" s="27"/>
      <c r="LV83" s="27"/>
      <c r="LW83" s="27"/>
      <c r="LX83" s="27"/>
      <c r="LY83" s="27"/>
      <c r="LZ83" s="27"/>
      <c r="MA83" s="27"/>
      <c r="MB83" s="27"/>
      <c r="MC83" s="27"/>
      <c r="MD83" s="27"/>
      <c r="ME83" s="27"/>
      <c r="MF83" s="27"/>
      <c r="MG83" s="27"/>
      <c r="MH83" s="27"/>
      <c r="MI83" s="27"/>
      <c r="MJ83" s="27"/>
      <c r="MK83" s="27"/>
      <c r="ML83" s="27"/>
      <c r="MM83" s="27"/>
    </row>
    <row r="84" spans="1:351" s="45" customFormat="1" x14ac:dyDescent="0.3">
      <c r="A84" s="52" t="s">
        <v>55</v>
      </c>
      <c r="B84" s="126"/>
      <c r="C84" s="104">
        <f t="shared" si="7"/>
        <v>7</v>
      </c>
      <c r="D84" s="126"/>
      <c r="E84" s="126"/>
      <c r="F84" s="75"/>
      <c r="G84" s="75"/>
      <c r="H84" s="75" t="s">
        <v>244</v>
      </c>
      <c r="I84" s="75"/>
      <c r="J84" s="75" t="s">
        <v>245</v>
      </c>
      <c r="K84" s="75"/>
      <c r="L84" s="75"/>
      <c r="M84" s="75"/>
      <c r="N84" s="75"/>
      <c r="O84" s="75" t="s">
        <v>246</v>
      </c>
      <c r="P84" s="75"/>
      <c r="Q84" s="75"/>
      <c r="R84" s="75" t="s">
        <v>247</v>
      </c>
      <c r="S84" s="75"/>
      <c r="T84" s="75" t="s">
        <v>248</v>
      </c>
      <c r="U84" s="75"/>
      <c r="V84" s="75"/>
      <c r="W84" s="75"/>
      <c r="X84" s="75" t="s">
        <v>249</v>
      </c>
      <c r="Y84" s="75"/>
      <c r="Z84" s="75"/>
      <c r="AA84" s="75"/>
      <c r="AB84" s="75"/>
      <c r="AC84" s="75"/>
      <c r="AD84" s="75"/>
      <c r="AE84" s="75"/>
      <c r="AF84" s="75" t="s">
        <v>250</v>
      </c>
      <c r="AG84" s="75"/>
      <c r="AH84" s="75"/>
      <c r="AI84" s="75"/>
      <c r="AJ84" s="75"/>
      <c r="AK84" s="75"/>
      <c r="AL84" s="93"/>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c r="IW84" s="27"/>
      <c r="IX84" s="27"/>
      <c r="IY84" s="27"/>
      <c r="IZ84" s="27"/>
      <c r="JA84" s="27"/>
      <c r="JB84" s="27"/>
      <c r="JC84" s="27"/>
      <c r="JD84" s="27"/>
      <c r="JE84" s="27"/>
      <c r="JF84" s="27"/>
      <c r="JG84" s="27"/>
      <c r="JH84" s="27"/>
      <c r="JI84" s="27"/>
      <c r="JJ84" s="27"/>
      <c r="JK84" s="27"/>
      <c r="JL84" s="27"/>
      <c r="JM84" s="27"/>
      <c r="JN84" s="27"/>
      <c r="JO84" s="27"/>
      <c r="JP84" s="27"/>
      <c r="JQ84" s="27"/>
      <c r="JR84" s="27"/>
      <c r="JS84" s="27"/>
      <c r="JT84" s="27"/>
      <c r="JU84" s="27"/>
      <c r="JV84" s="27"/>
      <c r="JW84" s="27"/>
      <c r="JX84" s="27"/>
      <c r="JY84" s="27"/>
      <c r="JZ84" s="27"/>
      <c r="KA84" s="27"/>
      <c r="KB84" s="27"/>
      <c r="KC84" s="27"/>
      <c r="KD84" s="27"/>
      <c r="KE84" s="27"/>
      <c r="KF84" s="27"/>
      <c r="KG84" s="27"/>
      <c r="KH84" s="27"/>
      <c r="KI84" s="27"/>
      <c r="KJ84" s="27"/>
      <c r="KK84" s="27"/>
      <c r="KL84" s="27"/>
      <c r="KM84" s="27"/>
      <c r="KN84" s="27"/>
      <c r="KO84" s="27"/>
      <c r="KP84" s="27"/>
      <c r="KQ84" s="27"/>
      <c r="KR84" s="27"/>
      <c r="KS84" s="27"/>
      <c r="KT84" s="27"/>
      <c r="KU84" s="27"/>
      <c r="KV84" s="27"/>
      <c r="KW84" s="27"/>
      <c r="KX84" s="27"/>
      <c r="KY84" s="27"/>
      <c r="KZ84" s="27"/>
      <c r="LA84" s="27"/>
      <c r="LB84" s="27"/>
      <c r="LC84" s="27"/>
      <c r="LD84" s="27"/>
      <c r="LE84" s="27"/>
      <c r="LF84" s="27"/>
      <c r="LG84" s="27"/>
      <c r="LH84" s="27"/>
      <c r="LI84" s="27"/>
      <c r="LJ84" s="27"/>
      <c r="LK84" s="27"/>
      <c r="LL84" s="27"/>
      <c r="LM84" s="27"/>
      <c r="LN84" s="27"/>
      <c r="LO84" s="27"/>
      <c r="LP84" s="27"/>
      <c r="LQ84" s="27"/>
      <c r="LR84" s="27"/>
      <c r="LS84" s="27"/>
      <c r="LT84" s="27"/>
      <c r="LU84" s="27"/>
      <c r="LV84" s="27"/>
      <c r="LW84" s="27"/>
      <c r="LX84" s="27"/>
      <c r="LY84" s="27"/>
      <c r="LZ84" s="27"/>
      <c r="MA84" s="27"/>
      <c r="MB84" s="27"/>
      <c r="MC84" s="27"/>
      <c r="MD84" s="27"/>
      <c r="ME84" s="27"/>
      <c r="MF84" s="27"/>
      <c r="MG84" s="27"/>
      <c r="MH84" s="27"/>
      <c r="MI84" s="27"/>
      <c r="MJ84" s="27"/>
      <c r="MK84" s="27"/>
      <c r="ML84" s="27"/>
      <c r="MM84" s="27"/>
    </row>
    <row r="85" spans="1:351" s="8" customFormat="1" ht="15.75" customHeight="1" x14ac:dyDescent="0.3">
      <c r="A85" s="60" t="s">
        <v>54</v>
      </c>
      <c r="B85" s="63"/>
      <c r="C85" s="63"/>
      <c r="D85" s="63"/>
      <c r="E85" s="63"/>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7"/>
      <c r="AL85" s="78"/>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row>
    <row r="86" spans="1:351" s="8" customFormat="1" ht="30" customHeight="1" x14ac:dyDescent="0.3">
      <c r="A86" s="39" t="s">
        <v>251</v>
      </c>
      <c r="B86" s="126"/>
      <c r="C86" s="104">
        <f>SUM(F86:AK86)</f>
        <v>77.649999999999991</v>
      </c>
      <c r="D86" s="150">
        <f>AVERAGE(F86:AK86)</f>
        <v>2.4265624999999997</v>
      </c>
      <c r="E86" s="126"/>
      <c r="F86" s="75">
        <v>1</v>
      </c>
      <c r="G86" s="75">
        <v>3</v>
      </c>
      <c r="H86" s="75">
        <v>2.6</v>
      </c>
      <c r="I86" s="75">
        <v>1.25</v>
      </c>
      <c r="J86" s="85">
        <v>0.75</v>
      </c>
      <c r="K86" s="75">
        <v>2.5</v>
      </c>
      <c r="L86" s="75">
        <v>2.5</v>
      </c>
      <c r="M86" s="75">
        <v>1.1000000000000001</v>
      </c>
      <c r="N86" s="75">
        <v>2.5</v>
      </c>
      <c r="O86" s="75">
        <v>3.5</v>
      </c>
      <c r="P86" s="75">
        <v>10.3</v>
      </c>
      <c r="Q86" s="75">
        <v>1</v>
      </c>
      <c r="R86" s="75">
        <v>3</v>
      </c>
      <c r="S86" s="75">
        <v>0.4</v>
      </c>
      <c r="T86" s="75">
        <v>1</v>
      </c>
      <c r="U86" s="75">
        <v>2.25</v>
      </c>
      <c r="V86" s="75">
        <v>1</v>
      </c>
      <c r="W86" s="75">
        <v>0</v>
      </c>
      <c r="X86" s="75">
        <v>5</v>
      </c>
      <c r="Y86" s="75">
        <v>1</v>
      </c>
      <c r="Z86" s="75">
        <v>0</v>
      </c>
      <c r="AA86" s="75">
        <v>2.7</v>
      </c>
      <c r="AB86" s="75">
        <v>0.5</v>
      </c>
      <c r="AC86" s="75">
        <v>6.4</v>
      </c>
      <c r="AD86" s="75">
        <v>0</v>
      </c>
      <c r="AE86" s="75">
        <v>1</v>
      </c>
      <c r="AF86" s="75">
        <v>7</v>
      </c>
      <c r="AG86" s="75">
        <v>0.5</v>
      </c>
      <c r="AH86" s="75">
        <v>2.2999999999999998</v>
      </c>
      <c r="AI86" s="75">
        <v>3</v>
      </c>
      <c r="AJ86" s="75">
        <v>6.6</v>
      </c>
      <c r="AK86" s="75">
        <v>2</v>
      </c>
      <c r="AL86" s="78"/>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c r="MI86" s="4"/>
      <c r="MJ86" s="4"/>
      <c r="MK86" s="4"/>
      <c r="ML86" s="4"/>
      <c r="MM86" s="4"/>
    </row>
    <row r="87" spans="1:351" s="8" customFormat="1" ht="15.75" customHeight="1" x14ac:dyDescent="0.3">
      <c r="A87" s="60" t="s">
        <v>21</v>
      </c>
      <c r="B87" s="63"/>
      <c r="C87" s="63"/>
      <c r="D87" s="63"/>
      <c r="E87" s="63"/>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7"/>
      <c r="AL87" s="78"/>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row>
    <row r="88" spans="1:351" s="8" customFormat="1" ht="27" customHeight="1" x14ac:dyDescent="0.3">
      <c r="A88" s="39" t="s">
        <v>61</v>
      </c>
      <c r="B88" s="139">
        <f>(COUNTIF(F88:AK88,"yes")/(COUNTA(F88:AK88)))</f>
        <v>0.19354838709677419</v>
      </c>
      <c r="C88" s="126"/>
      <c r="D88" s="126"/>
      <c r="E88" s="126"/>
      <c r="F88" s="75" t="s">
        <v>29</v>
      </c>
      <c r="G88" s="75" t="s">
        <v>29</v>
      </c>
      <c r="H88" s="75" t="s">
        <v>28</v>
      </c>
      <c r="I88" s="75" t="s">
        <v>29</v>
      </c>
      <c r="J88" s="75" t="s">
        <v>29</v>
      </c>
      <c r="K88" s="75"/>
      <c r="L88" s="75" t="s">
        <v>29</v>
      </c>
      <c r="M88" s="75" t="s">
        <v>29</v>
      </c>
      <c r="N88" s="75" t="s">
        <v>29</v>
      </c>
      <c r="O88" s="75" t="s">
        <v>29</v>
      </c>
      <c r="P88" s="75" t="s">
        <v>29</v>
      </c>
      <c r="Q88" s="75" t="s">
        <v>29</v>
      </c>
      <c r="R88" s="75" t="s">
        <v>28</v>
      </c>
      <c r="S88" s="75" t="s">
        <v>29</v>
      </c>
      <c r="T88" s="75" t="s">
        <v>29</v>
      </c>
      <c r="U88" s="75" t="s">
        <v>28</v>
      </c>
      <c r="V88" s="75" t="s">
        <v>29</v>
      </c>
      <c r="W88" s="75" t="s">
        <v>29</v>
      </c>
      <c r="X88" s="75" t="s">
        <v>28</v>
      </c>
      <c r="Y88" s="75" t="s">
        <v>29</v>
      </c>
      <c r="Z88" s="75" t="s">
        <v>29</v>
      </c>
      <c r="AA88" s="75" t="s">
        <v>29</v>
      </c>
      <c r="AB88" s="75" t="s">
        <v>29</v>
      </c>
      <c r="AC88" s="75" t="s">
        <v>29</v>
      </c>
      <c r="AD88" s="75" t="s">
        <v>29</v>
      </c>
      <c r="AE88" s="75" t="s">
        <v>29</v>
      </c>
      <c r="AF88" s="75" t="s">
        <v>29</v>
      </c>
      <c r="AG88" s="75" t="s">
        <v>29</v>
      </c>
      <c r="AH88" s="75" t="s">
        <v>29</v>
      </c>
      <c r="AI88" s="75" t="s">
        <v>28</v>
      </c>
      <c r="AJ88" s="75" t="s">
        <v>28</v>
      </c>
      <c r="AK88" s="75" t="s">
        <v>29</v>
      </c>
      <c r="AL88" s="78"/>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c r="JF88" s="4"/>
      <c r="JG88" s="4"/>
      <c r="JH88" s="4"/>
      <c r="JI88" s="4"/>
      <c r="JJ88" s="4"/>
      <c r="JK88" s="4"/>
      <c r="JL88" s="4"/>
      <c r="JM88" s="4"/>
      <c r="JN88" s="4"/>
      <c r="JO88" s="4"/>
      <c r="JP88" s="4"/>
      <c r="JQ88" s="4"/>
      <c r="JR88" s="4"/>
      <c r="JS88" s="4"/>
      <c r="JT88" s="4"/>
      <c r="JU88" s="4"/>
      <c r="JV88" s="4"/>
      <c r="JW88" s="4"/>
      <c r="JX88" s="4"/>
      <c r="JY88" s="4"/>
      <c r="JZ88" s="4"/>
      <c r="KA88" s="4"/>
      <c r="KB88" s="4"/>
      <c r="KC88" s="4"/>
      <c r="KD88" s="4"/>
      <c r="KE88" s="4"/>
      <c r="KF88" s="4"/>
      <c r="KG88" s="4"/>
      <c r="KH88" s="4"/>
      <c r="KI88" s="4"/>
      <c r="KJ88" s="4"/>
      <c r="KK88" s="4"/>
      <c r="KL88" s="4"/>
      <c r="KM88" s="4"/>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row>
    <row r="89" spans="1:351" s="8" customFormat="1" ht="15.75" customHeight="1" x14ac:dyDescent="0.3">
      <c r="A89" s="39" t="s">
        <v>22</v>
      </c>
      <c r="B89" s="126"/>
      <c r="C89" s="126"/>
      <c r="D89" s="126"/>
      <c r="E89" s="126"/>
      <c r="F89" s="75"/>
      <c r="G89" s="75" t="s">
        <v>252</v>
      </c>
      <c r="H89" s="75" t="s">
        <v>253</v>
      </c>
      <c r="I89" s="75"/>
      <c r="J89" s="75"/>
      <c r="K89" s="75"/>
      <c r="L89" s="75"/>
      <c r="M89" s="75"/>
      <c r="N89" s="75"/>
      <c r="O89" s="75"/>
      <c r="P89" s="75"/>
      <c r="Q89" s="75"/>
      <c r="R89" s="75" t="s">
        <v>254</v>
      </c>
      <c r="S89" s="75"/>
      <c r="T89" s="75"/>
      <c r="U89" s="75" t="s">
        <v>255</v>
      </c>
      <c r="V89" s="75"/>
      <c r="W89" s="75"/>
      <c r="X89" s="75" t="s">
        <v>256</v>
      </c>
      <c r="Y89" s="75"/>
      <c r="Z89" s="75"/>
      <c r="AA89" s="75"/>
      <c r="AB89" s="75"/>
      <c r="AC89" s="75"/>
      <c r="AD89" s="75"/>
      <c r="AE89" s="75"/>
      <c r="AF89" s="75"/>
      <c r="AG89" s="75"/>
      <c r="AH89" s="75"/>
      <c r="AI89" s="75" t="s">
        <v>257</v>
      </c>
      <c r="AJ89" s="75" t="s">
        <v>258</v>
      </c>
      <c r="AK89" s="75"/>
      <c r="AL89" s="78" t="s">
        <v>38</v>
      </c>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row>
    <row r="90" spans="1:351" s="8" customFormat="1" ht="15.75" customHeight="1" x14ac:dyDescent="0.3">
      <c r="A90" s="39" t="s">
        <v>49</v>
      </c>
      <c r="B90" s="126"/>
      <c r="C90" s="126"/>
      <c r="D90" s="126"/>
      <c r="E90" s="126"/>
      <c r="F90" s="75" t="s">
        <v>47</v>
      </c>
      <c r="G90" s="75" t="s">
        <v>47</v>
      </c>
      <c r="H90" s="75" t="s">
        <v>259</v>
      </c>
      <c r="I90" s="75" t="s">
        <v>48</v>
      </c>
      <c r="J90" s="75" t="s">
        <v>47</v>
      </c>
      <c r="K90" s="75"/>
      <c r="L90" s="75" t="s">
        <v>48</v>
      </c>
      <c r="M90" s="75" t="s">
        <v>47</v>
      </c>
      <c r="N90" s="75" t="s">
        <v>47</v>
      </c>
      <c r="O90" s="75" t="s">
        <v>48</v>
      </c>
      <c r="P90" s="75" t="s">
        <v>47</v>
      </c>
      <c r="Q90" s="75" t="s">
        <v>47</v>
      </c>
      <c r="R90" s="75" t="s">
        <v>47</v>
      </c>
      <c r="S90" s="75" t="s">
        <v>48</v>
      </c>
      <c r="T90" s="75" t="s">
        <v>47</v>
      </c>
      <c r="U90" s="75" t="s">
        <v>47</v>
      </c>
      <c r="V90" s="75" t="s">
        <v>260</v>
      </c>
      <c r="W90" s="75" t="s">
        <v>47</v>
      </c>
      <c r="X90" s="75" t="s">
        <v>47</v>
      </c>
      <c r="Y90" s="75" t="s">
        <v>47</v>
      </c>
      <c r="Z90" s="75" t="s">
        <v>47</v>
      </c>
      <c r="AA90" s="75" t="s">
        <v>48</v>
      </c>
      <c r="AB90" s="75" t="s">
        <v>47</v>
      </c>
      <c r="AC90" s="75" t="s">
        <v>261</v>
      </c>
      <c r="AD90" s="75" t="s">
        <v>47</v>
      </c>
      <c r="AE90" s="75" t="s">
        <v>47</v>
      </c>
      <c r="AF90" s="75" t="s">
        <v>48</v>
      </c>
      <c r="AG90" s="75" t="s">
        <v>47</v>
      </c>
      <c r="AH90" s="75" t="s">
        <v>262</v>
      </c>
      <c r="AI90" s="75" t="s">
        <v>48</v>
      </c>
      <c r="AJ90" s="75" t="s">
        <v>47</v>
      </c>
      <c r="AK90" s="75" t="s">
        <v>47</v>
      </c>
      <c r="AL90" s="97" t="s">
        <v>38</v>
      </c>
      <c r="AM90" s="4"/>
      <c r="AN90" s="4"/>
      <c r="AO90" s="10"/>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row>
    <row r="91" spans="1:351" s="8" customFormat="1" ht="27" customHeight="1" x14ac:dyDescent="0.3">
      <c r="A91" s="40" t="s">
        <v>263</v>
      </c>
      <c r="B91" s="151"/>
      <c r="C91" s="152">
        <f>SUM(F91:AK91)</f>
        <v>16821637.759999998</v>
      </c>
      <c r="D91" s="149">
        <f>AVERAGE(F91:AK91)</f>
        <v>525676.17999999993</v>
      </c>
      <c r="E91" s="152">
        <f>MEDIAN(F91:AK91)</f>
        <v>228648</v>
      </c>
      <c r="F91" s="98">
        <v>155000</v>
      </c>
      <c r="G91" s="99">
        <v>438757</v>
      </c>
      <c r="H91" s="99">
        <v>397239</v>
      </c>
      <c r="I91" s="98">
        <v>259000</v>
      </c>
      <c r="J91" s="100">
        <v>219361</v>
      </c>
      <c r="K91" s="100">
        <v>583300</v>
      </c>
      <c r="L91" s="99">
        <v>355847</v>
      </c>
      <c r="M91" s="99">
        <v>195259</v>
      </c>
      <c r="N91" s="99">
        <v>220296</v>
      </c>
      <c r="O91" s="99">
        <v>529090</v>
      </c>
      <c r="P91" s="98">
        <v>3577000</v>
      </c>
      <c r="Q91" s="99">
        <v>220000</v>
      </c>
      <c r="R91" s="99">
        <v>569502</v>
      </c>
      <c r="S91" s="98">
        <v>92547</v>
      </c>
      <c r="T91" s="99">
        <v>152000</v>
      </c>
      <c r="U91" s="99">
        <v>428167</v>
      </c>
      <c r="V91" s="99">
        <v>84992</v>
      </c>
      <c r="W91" s="98">
        <v>104230</v>
      </c>
      <c r="X91" s="98">
        <v>1110607</v>
      </c>
      <c r="Y91" s="98">
        <v>208350</v>
      </c>
      <c r="Z91" s="101">
        <v>70020</v>
      </c>
      <c r="AA91" s="99">
        <v>374562.76</v>
      </c>
      <c r="AB91" s="99">
        <v>22500</v>
      </c>
      <c r="AC91" s="99">
        <v>2311000</v>
      </c>
      <c r="AD91" s="98">
        <v>237000</v>
      </c>
      <c r="AE91" s="99">
        <v>164977</v>
      </c>
      <c r="AF91" s="99">
        <v>1744205</v>
      </c>
      <c r="AG91" s="98">
        <v>125000</v>
      </c>
      <c r="AH91" s="98">
        <v>182272</v>
      </c>
      <c r="AI91" s="98">
        <v>412500</v>
      </c>
      <c r="AJ91" s="98">
        <v>1062057</v>
      </c>
      <c r="AK91" s="98">
        <v>215000</v>
      </c>
      <c r="AL91" s="78"/>
      <c r="AM91" s="4"/>
      <c r="AN91" s="11"/>
      <c r="AO91" s="11"/>
      <c r="AP91" s="11"/>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row>
    <row r="92" spans="1:351" s="3" customFormat="1" ht="30" customHeight="1" x14ac:dyDescent="0.3">
      <c r="A92" s="40" t="s">
        <v>264</v>
      </c>
      <c r="B92" s="151"/>
      <c r="C92" s="152">
        <f>SUM(F92:AK92)</f>
        <v>15843528.5</v>
      </c>
      <c r="D92" s="149">
        <f>AVERAGE(F92:AK92)</f>
        <v>495110.265625</v>
      </c>
      <c r="E92" s="152">
        <f>MEDIAN(F92:AK92)</f>
        <v>238421</v>
      </c>
      <c r="F92" s="98">
        <v>145000</v>
      </c>
      <c r="G92" s="99">
        <v>519017</v>
      </c>
      <c r="H92" s="99">
        <v>390007</v>
      </c>
      <c r="I92" s="98">
        <v>246000</v>
      </c>
      <c r="J92" s="100">
        <v>99661</v>
      </c>
      <c r="K92" s="100">
        <v>647091</v>
      </c>
      <c r="L92" s="99">
        <v>312817</v>
      </c>
      <c r="M92" s="99">
        <v>193774</v>
      </c>
      <c r="N92" s="99">
        <v>230842</v>
      </c>
      <c r="O92" s="99">
        <v>469642</v>
      </c>
      <c r="P92" s="98">
        <v>2489384</v>
      </c>
      <c r="Q92" s="99">
        <v>200000</v>
      </c>
      <c r="R92" s="99">
        <v>567221</v>
      </c>
      <c r="S92" s="98">
        <v>102070</v>
      </c>
      <c r="T92" s="99">
        <v>118000</v>
      </c>
      <c r="U92" s="99">
        <v>378261</v>
      </c>
      <c r="V92" s="99">
        <v>201082</v>
      </c>
      <c r="W92" s="98">
        <v>110766</v>
      </c>
      <c r="X92" s="98">
        <v>1335693</v>
      </c>
      <c r="Y92" s="99">
        <v>191778</v>
      </c>
      <c r="Z92" s="101">
        <v>80059.44</v>
      </c>
      <c r="AA92" s="99">
        <v>328753.06</v>
      </c>
      <c r="AB92" s="99">
        <v>94085</v>
      </c>
      <c r="AC92" s="99">
        <v>2468000</v>
      </c>
      <c r="AD92" s="98">
        <v>203000</v>
      </c>
      <c r="AE92" s="99">
        <v>263008</v>
      </c>
      <c r="AF92" s="99">
        <v>1509271</v>
      </c>
      <c r="AG92" s="98">
        <v>75000</v>
      </c>
      <c r="AH92" s="98">
        <v>180295</v>
      </c>
      <c r="AI92" s="98">
        <v>409000</v>
      </c>
      <c r="AJ92" s="98">
        <v>1067701</v>
      </c>
      <c r="AK92" s="98">
        <v>217250</v>
      </c>
      <c r="AL92" s="78"/>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c r="IY92" s="4"/>
      <c r="IZ92" s="4"/>
      <c r="JA92" s="4"/>
      <c r="JB92" s="4"/>
      <c r="JC92" s="4"/>
      <c r="JD92" s="4"/>
      <c r="JE92" s="4"/>
      <c r="JF92" s="4"/>
      <c r="JG92" s="4"/>
      <c r="JH92" s="4"/>
      <c r="JI92" s="4"/>
      <c r="JJ92" s="4"/>
      <c r="JK92" s="4"/>
      <c r="JL92" s="4"/>
      <c r="JM92" s="4"/>
      <c r="JN92" s="4"/>
      <c r="JO92" s="4"/>
      <c r="JP92" s="4"/>
      <c r="JQ92" s="4"/>
      <c r="JR92" s="4"/>
      <c r="JS92" s="4"/>
      <c r="JT92" s="4"/>
      <c r="JU92" s="4"/>
      <c r="JV92" s="4"/>
      <c r="JW92" s="4"/>
      <c r="JX92" s="4"/>
      <c r="JY92" s="4"/>
      <c r="JZ92" s="4"/>
      <c r="KA92" s="4"/>
      <c r="KB92" s="4"/>
      <c r="KC92" s="4"/>
      <c r="KD92" s="4"/>
      <c r="KE92" s="4"/>
      <c r="KF92" s="4"/>
      <c r="KG92" s="4"/>
      <c r="KH92" s="4"/>
      <c r="KI92" s="4"/>
      <c r="KJ92" s="4"/>
      <c r="KK92" s="4"/>
      <c r="KL92" s="4"/>
      <c r="KM92" s="4"/>
      <c r="KN92" s="4"/>
      <c r="KO92" s="4"/>
      <c r="KP92" s="4"/>
      <c r="KQ92" s="4"/>
      <c r="KR92" s="4"/>
      <c r="KS92" s="4"/>
      <c r="KT92" s="4"/>
      <c r="KU92" s="4"/>
      <c r="KV92" s="4"/>
      <c r="KW92" s="4"/>
      <c r="KX92" s="4"/>
      <c r="KY92" s="4"/>
      <c r="KZ92" s="4"/>
      <c r="LA92" s="4"/>
      <c r="LB92" s="4"/>
      <c r="LC92" s="4"/>
      <c r="LD92" s="4"/>
      <c r="LE92" s="4"/>
      <c r="LF92" s="4"/>
      <c r="LG92" s="4"/>
      <c r="LH92" s="4"/>
      <c r="LI92" s="4"/>
      <c r="LJ92" s="4"/>
      <c r="LK92" s="4"/>
      <c r="LL92" s="4"/>
      <c r="LM92" s="4"/>
      <c r="LN92" s="4"/>
      <c r="LO92" s="4"/>
      <c r="LP92" s="4"/>
      <c r="LQ92" s="4"/>
      <c r="LR92" s="4"/>
      <c r="LS92" s="4"/>
      <c r="LT92" s="4"/>
      <c r="LU92" s="4"/>
      <c r="LV92" s="4"/>
      <c r="LW92" s="4"/>
      <c r="LX92" s="4"/>
      <c r="LY92" s="4"/>
      <c r="LZ92" s="4"/>
      <c r="MA92" s="4"/>
      <c r="MB92" s="4"/>
      <c r="MC92" s="4"/>
      <c r="MD92" s="4"/>
      <c r="ME92" s="4"/>
      <c r="MF92" s="4"/>
      <c r="MG92" s="4"/>
      <c r="MH92" s="4"/>
      <c r="MI92" s="4"/>
      <c r="MJ92" s="4"/>
      <c r="MK92" s="4"/>
      <c r="ML92" s="4"/>
      <c r="MM92" s="4"/>
    </row>
    <row r="93" spans="1:351" s="8" customFormat="1" ht="41.25" customHeight="1" x14ac:dyDescent="0.3">
      <c r="A93" s="66" t="s">
        <v>265</v>
      </c>
      <c r="B93" s="141"/>
      <c r="C93" s="141"/>
      <c r="D93" s="141"/>
      <c r="E93" s="141"/>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9"/>
      <c r="AL93" s="78"/>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c r="IY93" s="4"/>
      <c r="IZ93" s="4"/>
      <c r="JA93" s="4"/>
      <c r="JB93" s="4"/>
      <c r="JC93" s="4"/>
      <c r="JD93" s="4"/>
      <c r="JE93" s="4"/>
      <c r="JF93" s="4"/>
      <c r="JG93" s="4"/>
      <c r="JH93" s="4"/>
      <c r="JI93" s="4"/>
      <c r="JJ93" s="4"/>
      <c r="JK93" s="4"/>
      <c r="JL93" s="4"/>
      <c r="JM93" s="4"/>
      <c r="JN93" s="4"/>
      <c r="JO93" s="4"/>
      <c r="JP93" s="4"/>
      <c r="JQ93" s="4"/>
      <c r="JR93" s="4"/>
      <c r="JS93" s="4"/>
      <c r="JT93" s="4"/>
      <c r="JU93" s="4"/>
      <c r="JV93" s="4"/>
      <c r="JW93" s="4"/>
      <c r="JX93" s="4"/>
      <c r="JY93" s="4"/>
      <c r="JZ93" s="4"/>
      <c r="KA93" s="4"/>
      <c r="KB93" s="4"/>
      <c r="KC93" s="4"/>
      <c r="KD93" s="4"/>
      <c r="KE93" s="4"/>
      <c r="KF93" s="4"/>
      <c r="KG93" s="4"/>
      <c r="KH93" s="4"/>
      <c r="KI93" s="4"/>
      <c r="KJ93" s="4"/>
      <c r="KK93" s="4"/>
      <c r="KL93" s="4"/>
      <c r="KM93" s="4"/>
      <c r="KN93" s="4"/>
      <c r="KO93" s="4"/>
      <c r="KP93" s="4"/>
      <c r="KQ93" s="4"/>
      <c r="KR93" s="4"/>
      <c r="KS93" s="4"/>
      <c r="KT93" s="4"/>
      <c r="KU93" s="4"/>
      <c r="KV93" s="4"/>
      <c r="KW93" s="4"/>
      <c r="KX93" s="4"/>
      <c r="KY93" s="4"/>
      <c r="KZ93" s="4"/>
      <c r="LA93" s="4"/>
      <c r="LB93" s="4"/>
      <c r="LC93" s="4"/>
      <c r="LD93" s="4"/>
      <c r="LE93" s="4"/>
      <c r="LF93" s="4"/>
      <c r="LG93" s="4"/>
      <c r="LH93" s="4"/>
      <c r="LI93" s="4"/>
      <c r="LJ93" s="4"/>
      <c r="LK93" s="4"/>
      <c r="LL93" s="4"/>
      <c r="LM93" s="4"/>
      <c r="LN93" s="4"/>
      <c r="LO93" s="4"/>
      <c r="LP93" s="4"/>
      <c r="LQ93" s="4"/>
      <c r="LR93" s="4"/>
      <c r="LS93" s="4"/>
      <c r="LT93" s="4"/>
      <c r="LU93" s="4"/>
      <c r="LV93" s="4"/>
      <c r="LW93" s="4"/>
      <c r="LX93" s="4"/>
      <c r="LY93" s="4"/>
      <c r="LZ93" s="4"/>
      <c r="MA93" s="4"/>
      <c r="MB93" s="4"/>
      <c r="MC93" s="4"/>
      <c r="MD93" s="4"/>
      <c r="ME93" s="4"/>
      <c r="MF93" s="4"/>
      <c r="MG93" s="4"/>
      <c r="MH93" s="4"/>
      <c r="MI93" s="4"/>
      <c r="MJ93" s="4"/>
      <c r="MK93" s="4"/>
      <c r="ML93" s="4"/>
      <c r="MM93" s="4"/>
    </row>
    <row r="94" spans="1:351" s="3" customFormat="1" ht="15.75" customHeight="1" x14ac:dyDescent="0.3">
      <c r="A94" s="52" t="s">
        <v>46</v>
      </c>
      <c r="B94" s="126"/>
      <c r="C94" s="126"/>
      <c r="D94" s="142">
        <f t="shared" ref="D94:D103" si="8">AVERAGE(F94:AK94)</f>
        <v>0.60058620689655162</v>
      </c>
      <c r="E94" s="144">
        <f>MEDIAN(F94:AK94)</f>
        <v>0.6</v>
      </c>
      <c r="F94" s="90">
        <v>1</v>
      </c>
      <c r="G94" s="90">
        <v>0.6</v>
      </c>
      <c r="H94" s="90">
        <v>0.51</v>
      </c>
      <c r="I94" s="91">
        <v>0.6</v>
      </c>
      <c r="J94" s="75"/>
      <c r="K94" s="85"/>
      <c r="L94" s="90">
        <v>0.89</v>
      </c>
      <c r="M94" s="90">
        <v>0.82</v>
      </c>
      <c r="N94" s="92">
        <v>0.39300000000000002</v>
      </c>
      <c r="O94" s="90">
        <v>0.49</v>
      </c>
      <c r="P94" s="91">
        <v>0.14000000000000001</v>
      </c>
      <c r="Q94" s="90">
        <v>0.85</v>
      </c>
      <c r="R94" s="90">
        <v>0.33</v>
      </c>
      <c r="S94" s="91">
        <v>0.996</v>
      </c>
      <c r="T94" s="90">
        <v>1</v>
      </c>
      <c r="U94" s="92">
        <v>0.55800000000000005</v>
      </c>
      <c r="V94" s="90">
        <v>1</v>
      </c>
      <c r="W94" s="90">
        <v>0.45</v>
      </c>
      <c r="X94" s="90">
        <v>0.22</v>
      </c>
      <c r="Y94" s="90">
        <v>0.51</v>
      </c>
      <c r="Z94" s="90">
        <v>0.11</v>
      </c>
      <c r="AA94" s="91">
        <v>0.68</v>
      </c>
      <c r="AB94" s="90">
        <v>0.7</v>
      </c>
      <c r="AC94" s="90">
        <v>0.44</v>
      </c>
      <c r="AD94" s="90">
        <v>0.1</v>
      </c>
      <c r="AE94" s="90">
        <v>0.76</v>
      </c>
      <c r="AF94" s="75"/>
      <c r="AG94" s="91">
        <v>0.9</v>
      </c>
      <c r="AH94" s="90">
        <v>0.55000000000000004</v>
      </c>
      <c r="AI94" s="90">
        <v>0.6</v>
      </c>
      <c r="AJ94" s="90">
        <v>0.38</v>
      </c>
      <c r="AK94" s="91">
        <v>0.84</v>
      </c>
      <c r="AL94" s="97"/>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c r="JY94" s="4"/>
      <c r="JZ94" s="4"/>
      <c r="KA94" s="4"/>
      <c r="KB94" s="4"/>
      <c r="KC94" s="4"/>
      <c r="KD94" s="4"/>
      <c r="KE94" s="4"/>
      <c r="KF94" s="4"/>
      <c r="KG94" s="4"/>
      <c r="KH94" s="4"/>
      <c r="KI94" s="4"/>
      <c r="KJ94" s="4"/>
      <c r="KK94" s="4"/>
      <c r="KL94" s="4"/>
      <c r="KM94" s="4"/>
      <c r="KN94" s="4"/>
      <c r="KO94" s="4"/>
      <c r="KP94" s="4"/>
      <c r="KQ94" s="4"/>
      <c r="KR94" s="4"/>
      <c r="KS94" s="4"/>
      <c r="KT94" s="4"/>
      <c r="KU94" s="4"/>
      <c r="KV94" s="4"/>
      <c r="KW94" s="4"/>
      <c r="KX94" s="4"/>
      <c r="KY94" s="4"/>
      <c r="KZ94" s="4"/>
      <c r="LA94" s="4"/>
      <c r="LB94" s="4"/>
      <c r="LC94" s="4"/>
      <c r="LD94" s="4"/>
      <c r="LE94" s="4"/>
      <c r="LF94" s="4"/>
      <c r="LG94" s="4"/>
      <c r="LH94" s="4"/>
      <c r="LI94" s="4"/>
      <c r="LJ94" s="4"/>
      <c r="LK94" s="4"/>
      <c r="LL94" s="4"/>
      <c r="LM94" s="4"/>
      <c r="LN94" s="4"/>
      <c r="LO94" s="4"/>
      <c r="LP94" s="4"/>
      <c r="LQ94" s="4"/>
      <c r="LR94" s="4"/>
      <c r="LS94" s="4"/>
      <c r="LT94" s="4"/>
      <c r="LU94" s="4"/>
      <c r="LV94" s="4"/>
      <c r="LW94" s="4"/>
      <c r="LX94" s="4"/>
      <c r="LY94" s="4"/>
      <c r="LZ94" s="4"/>
      <c r="MA94" s="4"/>
      <c r="MB94" s="4"/>
      <c r="MC94" s="4"/>
      <c r="MD94" s="4"/>
      <c r="ME94" s="4"/>
      <c r="MF94" s="4"/>
      <c r="MG94" s="4"/>
      <c r="MH94" s="4"/>
      <c r="MI94" s="4"/>
      <c r="MJ94" s="4"/>
      <c r="MK94" s="4"/>
      <c r="ML94" s="4"/>
      <c r="MM94" s="4"/>
    </row>
    <row r="95" spans="1:351" s="44" customFormat="1" ht="24.75" customHeight="1" x14ac:dyDescent="0.3">
      <c r="A95" s="52" t="s">
        <v>266</v>
      </c>
      <c r="B95" s="126"/>
      <c r="C95" s="126"/>
      <c r="D95" s="142">
        <f t="shared" si="8"/>
        <v>0.25967739096740072</v>
      </c>
      <c r="E95" s="144">
        <f t="shared" ref="E95:E103" si="9">MEDIAN(F95:AK95)</f>
        <v>0.21117390967400768</v>
      </c>
      <c r="F95" s="75">
        <v>0</v>
      </c>
      <c r="G95" s="90">
        <v>0.13</v>
      </c>
      <c r="H95" s="90">
        <v>0.33</v>
      </c>
      <c r="I95" s="90">
        <v>0.06</v>
      </c>
      <c r="J95" s="102">
        <f>40000/$J$91</f>
        <v>0.18234781934801536</v>
      </c>
      <c r="K95" s="85"/>
      <c r="L95" s="75"/>
      <c r="M95" s="75"/>
      <c r="N95" s="92">
        <v>0.54200000000000004</v>
      </c>
      <c r="O95" s="92">
        <v>0.38600000000000001</v>
      </c>
      <c r="P95" s="91">
        <v>5.0000000000000001E-3</v>
      </c>
      <c r="Q95" s="90">
        <v>0.1</v>
      </c>
      <c r="R95" s="90">
        <v>0.09</v>
      </c>
      <c r="S95" s="75"/>
      <c r="T95" s="75"/>
      <c r="U95" s="75"/>
      <c r="V95" s="75"/>
      <c r="W95" s="75"/>
      <c r="X95" s="90">
        <v>0.24</v>
      </c>
      <c r="Y95" s="90">
        <v>0.01</v>
      </c>
      <c r="Z95" s="90">
        <v>0.84</v>
      </c>
      <c r="AA95" s="91">
        <v>0.24</v>
      </c>
      <c r="AB95" s="90">
        <v>0.28999999999999998</v>
      </c>
      <c r="AC95" s="90">
        <v>0.14000000000000001</v>
      </c>
      <c r="AD95" s="75"/>
      <c r="AE95" s="90">
        <v>0.24</v>
      </c>
      <c r="AF95" s="92">
        <v>0.71819999999999995</v>
      </c>
      <c r="AG95" s="91">
        <v>0.05</v>
      </c>
      <c r="AH95" s="75"/>
      <c r="AI95" s="75"/>
      <c r="AJ95" s="90">
        <v>0.6</v>
      </c>
      <c r="AK95" s="75"/>
      <c r="AL95" s="78"/>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c r="IU95" s="27"/>
      <c r="IV95" s="27"/>
      <c r="IW95" s="27"/>
      <c r="IX95" s="27"/>
      <c r="IY95" s="27"/>
      <c r="IZ95" s="27"/>
      <c r="JA95" s="27"/>
      <c r="JB95" s="27"/>
      <c r="JC95" s="27"/>
      <c r="JD95" s="27"/>
      <c r="JE95" s="27"/>
      <c r="JF95" s="27"/>
      <c r="JG95" s="27"/>
      <c r="JH95" s="27"/>
      <c r="JI95" s="27"/>
      <c r="JJ95" s="27"/>
      <c r="JK95" s="27"/>
      <c r="JL95" s="27"/>
      <c r="JM95" s="27"/>
      <c r="JN95" s="27"/>
      <c r="JO95" s="27"/>
      <c r="JP95" s="27"/>
      <c r="JQ95" s="27"/>
      <c r="JR95" s="27"/>
      <c r="JS95" s="27"/>
      <c r="JT95" s="27"/>
      <c r="JU95" s="27"/>
      <c r="JV95" s="27"/>
      <c r="JW95" s="27"/>
      <c r="JX95" s="27"/>
      <c r="JY95" s="27"/>
      <c r="JZ95" s="27"/>
      <c r="KA95" s="27"/>
      <c r="KB95" s="27"/>
      <c r="KC95" s="27"/>
      <c r="KD95" s="27"/>
      <c r="KE95" s="27"/>
      <c r="KF95" s="27"/>
      <c r="KG95" s="27"/>
      <c r="KH95" s="27"/>
      <c r="KI95" s="27"/>
      <c r="KJ95" s="27"/>
      <c r="KK95" s="27"/>
      <c r="KL95" s="27"/>
      <c r="KM95" s="27"/>
      <c r="KN95" s="27"/>
      <c r="KO95" s="27"/>
      <c r="KP95" s="27"/>
      <c r="KQ95" s="27"/>
      <c r="KR95" s="27"/>
      <c r="KS95" s="27"/>
      <c r="KT95" s="27"/>
      <c r="KU95" s="27"/>
      <c r="KV95" s="27"/>
      <c r="KW95" s="27"/>
      <c r="KX95" s="27"/>
      <c r="KY95" s="27"/>
      <c r="KZ95" s="27"/>
      <c r="LA95" s="27"/>
      <c r="LB95" s="27"/>
      <c r="LC95" s="27"/>
      <c r="LD95" s="27"/>
      <c r="LE95" s="27"/>
      <c r="LF95" s="27"/>
      <c r="LG95" s="27"/>
      <c r="LH95" s="27"/>
      <c r="LI95" s="27"/>
      <c r="LJ95" s="27"/>
      <c r="LK95" s="27"/>
      <c r="LL95" s="27"/>
      <c r="LM95" s="27"/>
      <c r="LN95" s="27"/>
      <c r="LO95" s="27"/>
      <c r="LP95" s="27"/>
      <c r="LQ95" s="27"/>
      <c r="LR95" s="27"/>
      <c r="LS95" s="27"/>
      <c r="LT95" s="27"/>
      <c r="LU95" s="27"/>
      <c r="LV95" s="27"/>
      <c r="LW95" s="27"/>
      <c r="LX95" s="27"/>
      <c r="LY95" s="27"/>
      <c r="LZ95" s="27"/>
      <c r="MA95" s="27"/>
      <c r="MB95" s="27"/>
      <c r="MC95" s="27"/>
      <c r="MD95" s="27"/>
      <c r="ME95" s="27"/>
      <c r="MF95" s="27"/>
      <c r="MG95" s="27"/>
      <c r="MH95" s="27"/>
      <c r="MI95" s="27"/>
      <c r="MJ95" s="27"/>
      <c r="MK95" s="27"/>
      <c r="ML95" s="27"/>
      <c r="MM95" s="27"/>
    </row>
    <row r="96" spans="1:351" s="3" customFormat="1" x14ac:dyDescent="0.3">
      <c r="A96" s="52" t="s">
        <v>45</v>
      </c>
      <c r="B96" s="126"/>
      <c r="C96" s="126"/>
      <c r="D96" s="142">
        <f t="shared" si="8"/>
        <v>0.1642364988115001</v>
      </c>
      <c r="E96" s="144">
        <f t="shared" si="9"/>
        <v>0.05</v>
      </c>
      <c r="F96" s="75">
        <v>0</v>
      </c>
      <c r="G96" s="90">
        <v>0.27</v>
      </c>
      <c r="H96" s="92">
        <v>5.0000000000000001E-3</v>
      </c>
      <c r="I96" s="91">
        <v>0.04</v>
      </c>
      <c r="J96" s="102">
        <f>5000/J91</f>
        <v>2.279347741850192E-2</v>
      </c>
      <c r="K96" s="85"/>
      <c r="L96" s="75"/>
      <c r="M96" s="90">
        <v>0.01</v>
      </c>
      <c r="N96" s="92">
        <v>2.3E-2</v>
      </c>
      <c r="O96" s="75"/>
      <c r="P96" s="75"/>
      <c r="Q96" s="90">
        <v>0.05</v>
      </c>
      <c r="R96" s="90">
        <v>0.31</v>
      </c>
      <c r="S96" s="75"/>
      <c r="T96" s="75"/>
      <c r="U96" s="92">
        <v>1.4E-2</v>
      </c>
      <c r="V96" s="75"/>
      <c r="W96" s="90">
        <v>0.43</v>
      </c>
      <c r="X96" s="90">
        <v>0.38</v>
      </c>
      <c r="Y96" s="90">
        <v>0.03</v>
      </c>
      <c r="Z96" s="90">
        <v>0.05</v>
      </c>
      <c r="AA96" s="75"/>
      <c r="AB96" s="75"/>
      <c r="AC96" s="90">
        <v>0.24</v>
      </c>
      <c r="AD96" s="90">
        <v>0.8</v>
      </c>
      <c r="AE96" s="75"/>
      <c r="AF96" s="92">
        <v>9.5699999999999993E-2</v>
      </c>
      <c r="AG96" s="91"/>
      <c r="AH96" s="90">
        <v>0.25</v>
      </c>
      <c r="AI96" s="75"/>
      <c r="AJ96" s="75"/>
      <c r="AK96" s="91">
        <v>0.1</v>
      </c>
      <c r="AL96" s="93"/>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c r="IY96" s="4"/>
      <c r="IZ96" s="4"/>
      <c r="JA96" s="4"/>
      <c r="JB96" s="4"/>
      <c r="JC96" s="4"/>
      <c r="JD96" s="4"/>
      <c r="JE96" s="4"/>
      <c r="JF96" s="4"/>
      <c r="JG96" s="4"/>
      <c r="JH96" s="4"/>
      <c r="JI96" s="4"/>
      <c r="JJ96" s="4"/>
      <c r="JK96" s="4"/>
      <c r="JL96" s="4"/>
      <c r="JM96" s="4"/>
      <c r="JN96" s="4"/>
      <c r="JO96" s="4"/>
      <c r="JP96" s="4"/>
      <c r="JQ96" s="4"/>
      <c r="JR96" s="4"/>
      <c r="JS96" s="4"/>
      <c r="JT96" s="4"/>
      <c r="JU96" s="4"/>
      <c r="JV96" s="4"/>
      <c r="JW96" s="4"/>
      <c r="JX96" s="4"/>
      <c r="JY96" s="4"/>
      <c r="JZ96" s="4"/>
      <c r="KA96" s="4"/>
      <c r="KB96" s="4"/>
      <c r="KC96" s="4"/>
      <c r="KD96" s="4"/>
      <c r="KE96" s="4"/>
      <c r="KF96" s="4"/>
      <c r="KG96" s="4"/>
      <c r="KH96" s="4"/>
      <c r="KI96" s="4"/>
      <c r="KJ96" s="4"/>
      <c r="KK96" s="4"/>
      <c r="KL96" s="4"/>
      <c r="KM96" s="4"/>
      <c r="KN96" s="4"/>
      <c r="KO96" s="4"/>
      <c r="KP96" s="4"/>
      <c r="KQ96" s="4"/>
      <c r="KR96" s="4"/>
      <c r="KS96" s="4"/>
      <c r="KT96" s="4"/>
      <c r="KU96" s="4"/>
      <c r="KV96" s="4"/>
      <c r="KW96" s="4"/>
      <c r="KX96" s="4"/>
      <c r="KY96" s="4"/>
      <c r="KZ96" s="4"/>
      <c r="LA96" s="4"/>
      <c r="LB96" s="4"/>
      <c r="LC96" s="4"/>
      <c r="LD96" s="4"/>
      <c r="LE96" s="4"/>
      <c r="LF96" s="4"/>
      <c r="LG96" s="4"/>
      <c r="LH96" s="4"/>
      <c r="LI96" s="4"/>
      <c r="LJ96" s="4"/>
      <c r="LK96" s="4"/>
      <c r="LL96" s="4"/>
      <c r="LM96" s="4"/>
      <c r="LN96" s="4"/>
      <c r="LO96" s="4"/>
      <c r="LP96" s="4"/>
      <c r="LQ96" s="4"/>
      <c r="LR96" s="4"/>
      <c r="LS96" s="4"/>
      <c r="LT96" s="4"/>
      <c r="LU96" s="4"/>
      <c r="LV96" s="4"/>
      <c r="LW96" s="4"/>
      <c r="LX96" s="4"/>
      <c r="LY96" s="4"/>
      <c r="LZ96" s="4"/>
      <c r="MA96" s="4"/>
      <c r="MB96" s="4"/>
      <c r="MC96" s="4"/>
      <c r="MD96" s="4"/>
      <c r="ME96" s="4"/>
      <c r="MF96" s="4"/>
      <c r="MG96" s="4"/>
      <c r="MH96" s="4"/>
      <c r="MI96" s="4"/>
      <c r="MJ96" s="4"/>
      <c r="MK96" s="4"/>
      <c r="ML96" s="4"/>
      <c r="MM96" s="4"/>
    </row>
    <row r="97" spans="1:351" s="44" customFormat="1" ht="15.75" customHeight="1" x14ac:dyDescent="0.3">
      <c r="A97" s="52" t="s">
        <v>267</v>
      </c>
      <c r="B97" s="126"/>
      <c r="C97" s="126"/>
      <c r="D97" s="142">
        <f t="shared" si="8"/>
        <v>7.8793342338656369E-2</v>
      </c>
      <c r="E97" s="144">
        <f t="shared" si="9"/>
        <v>0.04</v>
      </c>
      <c r="F97" s="75">
        <v>0</v>
      </c>
      <c r="G97" s="75"/>
      <c r="H97" s="91">
        <v>0</v>
      </c>
      <c r="I97" s="91">
        <v>0.2</v>
      </c>
      <c r="J97" s="102">
        <f>5000/J91</f>
        <v>2.279347741850192E-2</v>
      </c>
      <c r="K97" s="85"/>
      <c r="L97" s="90">
        <v>0.09</v>
      </c>
      <c r="M97" s="90">
        <v>0.01</v>
      </c>
      <c r="N97" s="90">
        <v>0</v>
      </c>
      <c r="O97" s="75"/>
      <c r="P97" s="91">
        <v>0.1</v>
      </c>
      <c r="Q97" s="75"/>
      <c r="R97" s="90">
        <v>0.15</v>
      </c>
      <c r="S97" s="75"/>
      <c r="T97" s="75"/>
      <c r="U97" s="92">
        <v>1.4999999999999999E-2</v>
      </c>
      <c r="V97" s="75"/>
      <c r="W97" s="90">
        <v>0.03</v>
      </c>
      <c r="X97" s="75"/>
      <c r="Y97" s="90">
        <v>0.3</v>
      </c>
      <c r="Z97" s="75"/>
      <c r="AA97" s="75"/>
      <c r="AB97" s="75"/>
      <c r="AC97" s="90">
        <v>0.06</v>
      </c>
      <c r="AD97" s="75"/>
      <c r="AE97" s="75"/>
      <c r="AF97" s="92">
        <v>2.8999999999999998E-3</v>
      </c>
      <c r="AG97" s="91">
        <v>0.05</v>
      </c>
      <c r="AH97" s="75"/>
      <c r="AI97" s="90">
        <v>0.23</v>
      </c>
      <c r="AJ97" s="75"/>
      <c r="AK97" s="75"/>
      <c r="AL97" s="78"/>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c r="IW97" s="27"/>
      <c r="IX97" s="27"/>
      <c r="IY97" s="27"/>
      <c r="IZ97" s="27"/>
      <c r="JA97" s="27"/>
      <c r="JB97" s="27"/>
      <c r="JC97" s="27"/>
      <c r="JD97" s="27"/>
      <c r="JE97" s="27"/>
      <c r="JF97" s="27"/>
      <c r="JG97" s="27"/>
      <c r="JH97" s="27"/>
      <c r="JI97" s="27"/>
      <c r="JJ97" s="27"/>
      <c r="JK97" s="27"/>
      <c r="JL97" s="27"/>
      <c r="JM97" s="27"/>
      <c r="JN97" s="27"/>
      <c r="JO97" s="27"/>
      <c r="JP97" s="27"/>
      <c r="JQ97" s="27"/>
      <c r="JR97" s="27"/>
      <c r="JS97" s="27"/>
      <c r="JT97" s="27"/>
      <c r="JU97" s="27"/>
      <c r="JV97" s="27"/>
      <c r="JW97" s="27"/>
      <c r="JX97" s="27"/>
      <c r="JY97" s="27"/>
      <c r="JZ97" s="27"/>
      <c r="KA97" s="27"/>
      <c r="KB97" s="27"/>
      <c r="KC97" s="27"/>
      <c r="KD97" s="27"/>
      <c r="KE97" s="27"/>
      <c r="KF97" s="27"/>
      <c r="KG97" s="27"/>
      <c r="KH97" s="27"/>
      <c r="KI97" s="27"/>
      <c r="KJ97" s="27"/>
      <c r="KK97" s="27"/>
      <c r="KL97" s="27"/>
      <c r="KM97" s="27"/>
      <c r="KN97" s="27"/>
      <c r="KO97" s="27"/>
      <c r="KP97" s="27"/>
      <c r="KQ97" s="27"/>
      <c r="KR97" s="27"/>
      <c r="KS97" s="27"/>
      <c r="KT97" s="27"/>
      <c r="KU97" s="27"/>
      <c r="KV97" s="27"/>
      <c r="KW97" s="27"/>
      <c r="KX97" s="27"/>
      <c r="KY97" s="27"/>
      <c r="KZ97" s="27"/>
      <c r="LA97" s="27"/>
      <c r="LB97" s="27"/>
      <c r="LC97" s="27"/>
      <c r="LD97" s="27"/>
      <c r="LE97" s="27"/>
      <c r="LF97" s="27"/>
      <c r="LG97" s="27"/>
      <c r="LH97" s="27"/>
      <c r="LI97" s="27"/>
      <c r="LJ97" s="27"/>
      <c r="LK97" s="27"/>
      <c r="LL97" s="27"/>
      <c r="LM97" s="27"/>
      <c r="LN97" s="27"/>
      <c r="LO97" s="27"/>
      <c r="LP97" s="27"/>
      <c r="LQ97" s="27"/>
      <c r="LR97" s="27"/>
      <c r="LS97" s="27"/>
      <c r="LT97" s="27"/>
      <c r="LU97" s="27"/>
      <c r="LV97" s="27"/>
      <c r="LW97" s="27"/>
      <c r="LX97" s="27"/>
      <c r="LY97" s="27"/>
      <c r="LZ97" s="27"/>
      <c r="MA97" s="27"/>
      <c r="MB97" s="27"/>
      <c r="MC97" s="27"/>
      <c r="MD97" s="27"/>
      <c r="ME97" s="27"/>
      <c r="MF97" s="27"/>
      <c r="MG97" s="27"/>
      <c r="MH97" s="27"/>
      <c r="MI97" s="27"/>
      <c r="MJ97" s="27"/>
      <c r="MK97" s="27"/>
      <c r="ML97" s="27"/>
      <c r="MM97" s="27"/>
    </row>
    <row r="98" spans="1:351" s="41" customFormat="1" ht="15.75" customHeight="1" x14ac:dyDescent="0.3">
      <c r="A98" s="52" t="s">
        <v>44</v>
      </c>
      <c r="B98" s="126"/>
      <c r="C98" s="126"/>
      <c r="D98" s="142">
        <f t="shared" si="8"/>
        <v>3.5525155207300159E-2</v>
      </c>
      <c r="E98" s="144">
        <f t="shared" si="9"/>
        <v>2.8676086451101153E-2</v>
      </c>
      <c r="F98" s="75">
        <v>0</v>
      </c>
      <c r="G98" s="75"/>
      <c r="H98" s="92">
        <v>1.4999999999999999E-2</v>
      </c>
      <c r="I98" s="91">
        <v>0.05</v>
      </c>
      <c r="J98" s="102">
        <f>6000/J91</f>
        <v>2.7352172902202307E-2</v>
      </c>
      <c r="K98" s="85"/>
      <c r="L98" s="90">
        <v>0.02</v>
      </c>
      <c r="M98" s="90">
        <v>0.12</v>
      </c>
      <c r="N98" s="90">
        <v>0</v>
      </c>
      <c r="O98" s="75"/>
      <c r="P98" s="91">
        <v>0.02</v>
      </c>
      <c r="Q98" s="75"/>
      <c r="R98" s="90">
        <v>0.05</v>
      </c>
      <c r="S98" s="75"/>
      <c r="T98" s="75"/>
      <c r="U98" s="75"/>
      <c r="V98" s="75"/>
      <c r="W98" s="90">
        <v>0.02</v>
      </c>
      <c r="X98" s="75"/>
      <c r="Y98" s="90">
        <v>0.05</v>
      </c>
      <c r="Z98" s="75"/>
      <c r="AA98" s="75"/>
      <c r="AB98" s="75"/>
      <c r="AC98" s="90">
        <v>0.05</v>
      </c>
      <c r="AD98" s="75"/>
      <c r="AE98" s="75"/>
      <c r="AF98" s="75"/>
      <c r="AG98" s="91"/>
      <c r="AH98" s="75"/>
      <c r="AI98" s="92">
        <v>4.4999999999999998E-2</v>
      </c>
      <c r="AJ98" s="75"/>
      <c r="AK98" s="91">
        <v>0.03</v>
      </c>
      <c r="AL98" s="93"/>
      <c r="AM98" s="4"/>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c r="IE98" s="20"/>
      <c r="IF98" s="20"/>
      <c r="IG98" s="20"/>
      <c r="IH98" s="20"/>
      <c r="II98" s="20"/>
      <c r="IJ98" s="20"/>
      <c r="IK98" s="20"/>
      <c r="IL98" s="20"/>
      <c r="IM98" s="20"/>
      <c r="IN98" s="20"/>
      <c r="IO98" s="20"/>
      <c r="IP98" s="20"/>
      <c r="IQ98" s="20"/>
      <c r="IR98" s="20"/>
      <c r="IS98" s="20"/>
      <c r="IT98" s="20"/>
      <c r="IU98" s="20"/>
      <c r="IV98" s="20"/>
      <c r="IW98" s="20"/>
      <c r="IX98" s="20"/>
      <c r="IY98" s="20"/>
      <c r="IZ98" s="20"/>
      <c r="JA98" s="20"/>
      <c r="JB98" s="20"/>
      <c r="JC98" s="20"/>
      <c r="JD98" s="20"/>
      <c r="JE98" s="20"/>
      <c r="JF98" s="20"/>
      <c r="JG98" s="20"/>
      <c r="JH98" s="20"/>
      <c r="JI98" s="20"/>
      <c r="JJ98" s="20"/>
      <c r="JK98" s="20"/>
      <c r="JL98" s="20"/>
      <c r="JM98" s="20"/>
      <c r="JN98" s="20"/>
      <c r="JO98" s="20"/>
      <c r="JP98" s="20"/>
      <c r="JQ98" s="20"/>
      <c r="JR98" s="20"/>
      <c r="JS98" s="20"/>
      <c r="JT98" s="20"/>
      <c r="JU98" s="20"/>
      <c r="JV98" s="20"/>
      <c r="JW98" s="20"/>
      <c r="JX98" s="20"/>
      <c r="JY98" s="20"/>
      <c r="JZ98" s="20"/>
      <c r="KA98" s="20"/>
      <c r="KB98" s="20"/>
      <c r="KC98" s="20"/>
      <c r="KD98" s="20"/>
      <c r="KE98" s="20"/>
      <c r="KF98" s="20"/>
      <c r="KG98" s="20"/>
      <c r="KH98" s="20"/>
      <c r="KI98" s="20"/>
      <c r="KJ98" s="20"/>
      <c r="KK98" s="20"/>
      <c r="KL98" s="20"/>
      <c r="KM98" s="20"/>
      <c r="KN98" s="20"/>
      <c r="KO98" s="20"/>
      <c r="KP98" s="20"/>
      <c r="KQ98" s="20"/>
      <c r="KR98" s="20"/>
      <c r="KS98" s="20"/>
      <c r="KT98" s="20"/>
      <c r="KU98" s="20"/>
      <c r="KV98" s="20"/>
      <c r="KW98" s="20"/>
      <c r="KX98" s="20"/>
      <c r="KY98" s="20"/>
      <c r="KZ98" s="20"/>
      <c r="LA98" s="20"/>
      <c r="LB98" s="20"/>
      <c r="LC98" s="20"/>
      <c r="LD98" s="20"/>
      <c r="LE98" s="20"/>
      <c r="LF98" s="20"/>
      <c r="LG98" s="20"/>
      <c r="LH98" s="20"/>
      <c r="LI98" s="20"/>
      <c r="LJ98" s="20"/>
      <c r="LK98" s="20"/>
      <c r="LL98" s="20"/>
      <c r="LM98" s="20"/>
      <c r="LN98" s="20"/>
      <c r="LO98" s="20"/>
      <c r="LP98" s="20"/>
      <c r="LQ98" s="20"/>
      <c r="LR98" s="20"/>
      <c r="LS98" s="20"/>
      <c r="LT98" s="20"/>
      <c r="LU98" s="20"/>
      <c r="LV98" s="20"/>
      <c r="LW98" s="20"/>
      <c r="LX98" s="20"/>
      <c r="LY98" s="20"/>
      <c r="LZ98" s="20"/>
      <c r="MA98" s="20"/>
      <c r="MB98" s="20"/>
      <c r="MC98" s="20"/>
      <c r="MD98" s="20"/>
      <c r="ME98" s="20"/>
      <c r="MF98" s="20"/>
      <c r="MG98" s="20"/>
      <c r="MH98" s="20"/>
      <c r="MI98" s="20"/>
      <c r="MJ98" s="20"/>
      <c r="MK98" s="20"/>
      <c r="ML98" s="20"/>
      <c r="MM98" s="20"/>
    </row>
    <row r="99" spans="1:351" s="42" customFormat="1" ht="15.75" customHeight="1" x14ac:dyDescent="0.3">
      <c r="A99" s="52" t="s">
        <v>43</v>
      </c>
      <c r="B99" s="126"/>
      <c r="C99" s="126"/>
      <c r="D99" s="142">
        <f t="shared" si="8"/>
        <v>1.7142857142857144E-2</v>
      </c>
      <c r="E99" s="144">
        <f t="shared" si="9"/>
        <v>0</v>
      </c>
      <c r="F99" s="75">
        <v>0</v>
      </c>
      <c r="G99" s="75"/>
      <c r="H99" s="90">
        <v>0.04</v>
      </c>
      <c r="I99" s="75"/>
      <c r="J99" s="102">
        <v>0</v>
      </c>
      <c r="K99" s="85"/>
      <c r="L99" s="75"/>
      <c r="M99" s="75"/>
      <c r="N99" s="90">
        <v>0</v>
      </c>
      <c r="O99" s="75"/>
      <c r="P99" s="75"/>
      <c r="Q99" s="75"/>
      <c r="R99" s="90">
        <v>0</v>
      </c>
      <c r="S99" s="75"/>
      <c r="T99" s="75"/>
      <c r="U99" s="75"/>
      <c r="V99" s="75"/>
      <c r="W99" s="75"/>
      <c r="X99" s="90">
        <v>0.08</v>
      </c>
      <c r="Y99" s="75"/>
      <c r="Z99" s="75"/>
      <c r="AA99" s="75"/>
      <c r="AB99" s="75"/>
      <c r="AC99" s="90">
        <v>0</v>
      </c>
      <c r="AD99" s="75"/>
      <c r="AE99" s="75"/>
      <c r="AF99" s="75"/>
      <c r="AG99" s="91"/>
      <c r="AH99" s="75"/>
      <c r="AI99" s="75"/>
      <c r="AJ99" s="75"/>
      <c r="AK99" s="75"/>
      <c r="AL99" s="78"/>
      <c r="AM99" s="4"/>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c r="IU99" s="20"/>
      <c r="IV99" s="20"/>
      <c r="IW99" s="20"/>
      <c r="IX99" s="20"/>
      <c r="IY99" s="20"/>
      <c r="IZ99" s="20"/>
      <c r="JA99" s="20"/>
      <c r="JB99" s="20"/>
      <c r="JC99" s="20"/>
      <c r="JD99" s="20"/>
      <c r="JE99" s="20"/>
      <c r="JF99" s="20"/>
      <c r="JG99" s="20"/>
      <c r="JH99" s="20"/>
      <c r="JI99" s="20"/>
      <c r="JJ99" s="20"/>
      <c r="JK99" s="20"/>
      <c r="JL99" s="20"/>
      <c r="JM99" s="20"/>
      <c r="JN99" s="20"/>
      <c r="JO99" s="20"/>
      <c r="JP99" s="20"/>
      <c r="JQ99" s="20"/>
      <c r="JR99" s="20"/>
      <c r="JS99" s="20"/>
      <c r="JT99" s="20"/>
      <c r="JU99" s="20"/>
      <c r="JV99" s="20"/>
      <c r="JW99" s="20"/>
      <c r="JX99" s="20"/>
      <c r="JY99" s="20"/>
      <c r="JZ99" s="20"/>
      <c r="KA99" s="20"/>
      <c r="KB99" s="20"/>
      <c r="KC99" s="20"/>
      <c r="KD99" s="20"/>
      <c r="KE99" s="20"/>
      <c r="KF99" s="20"/>
      <c r="KG99" s="20"/>
      <c r="KH99" s="20"/>
      <c r="KI99" s="20"/>
      <c r="KJ99" s="20"/>
      <c r="KK99" s="20"/>
      <c r="KL99" s="20"/>
      <c r="KM99" s="20"/>
      <c r="KN99" s="20"/>
      <c r="KO99" s="20"/>
      <c r="KP99" s="20"/>
      <c r="KQ99" s="20"/>
      <c r="KR99" s="20"/>
      <c r="KS99" s="20"/>
      <c r="KT99" s="20"/>
      <c r="KU99" s="20"/>
      <c r="KV99" s="20"/>
      <c r="KW99" s="20"/>
      <c r="KX99" s="20"/>
      <c r="KY99" s="20"/>
      <c r="KZ99" s="20"/>
      <c r="LA99" s="20"/>
      <c r="LB99" s="20"/>
      <c r="LC99" s="20"/>
      <c r="LD99" s="20"/>
      <c r="LE99" s="20"/>
      <c r="LF99" s="20"/>
      <c r="LG99" s="20"/>
      <c r="LH99" s="20"/>
      <c r="LI99" s="20"/>
      <c r="LJ99" s="20"/>
      <c r="LK99" s="20"/>
      <c r="LL99" s="20"/>
      <c r="LM99" s="20"/>
      <c r="LN99" s="20"/>
      <c r="LO99" s="20"/>
      <c r="LP99" s="20"/>
      <c r="LQ99" s="20"/>
      <c r="LR99" s="20"/>
      <c r="LS99" s="20"/>
      <c r="LT99" s="20"/>
      <c r="LU99" s="20"/>
      <c r="LV99" s="20"/>
      <c r="LW99" s="20"/>
      <c r="LX99" s="20"/>
      <c r="LY99" s="20"/>
      <c r="LZ99" s="20"/>
      <c r="MA99" s="20"/>
      <c r="MB99" s="20"/>
      <c r="MC99" s="20"/>
      <c r="MD99" s="20"/>
      <c r="ME99" s="20"/>
      <c r="MF99" s="20"/>
      <c r="MG99" s="20"/>
      <c r="MH99" s="20"/>
      <c r="MI99" s="20"/>
      <c r="MJ99" s="20"/>
      <c r="MK99" s="20"/>
      <c r="ML99" s="20"/>
      <c r="MM99" s="20"/>
    </row>
    <row r="100" spans="1:351" s="42" customFormat="1" ht="15.75" customHeight="1" x14ac:dyDescent="0.3">
      <c r="A100" s="52" t="s">
        <v>268</v>
      </c>
      <c r="B100" s="126"/>
      <c r="C100" s="126"/>
      <c r="D100" s="142">
        <f t="shared" si="8"/>
        <v>7.8042641686885655E-2</v>
      </c>
      <c r="E100" s="144">
        <f t="shared" si="9"/>
        <v>0.02</v>
      </c>
      <c r="F100" s="75">
        <v>0</v>
      </c>
      <c r="G100" s="75"/>
      <c r="H100" s="91">
        <v>0</v>
      </c>
      <c r="I100" s="91">
        <v>0.05</v>
      </c>
      <c r="J100" s="102">
        <f>35000/J91</f>
        <v>0.15955434192951345</v>
      </c>
      <c r="K100" s="85"/>
      <c r="L100" s="75"/>
      <c r="M100" s="75"/>
      <c r="N100" s="90">
        <v>0</v>
      </c>
      <c r="O100" s="75"/>
      <c r="P100" s="75"/>
      <c r="Q100" s="75"/>
      <c r="R100" s="90">
        <v>0</v>
      </c>
      <c r="S100" s="75"/>
      <c r="T100" s="75"/>
      <c r="U100" s="90">
        <v>0.31</v>
      </c>
      <c r="V100" s="75"/>
      <c r="W100" s="90">
        <v>0.02</v>
      </c>
      <c r="X100" s="90">
        <v>0.05</v>
      </c>
      <c r="Y100" s="75"/>
      <c r="Z100" s="75"/>
      <c r="AA100" s="75"/>
      <c r="AB100" s="75"/>
      <c r="AC100" s="90">
        <v>0.01</v>
      </c>
      <c r="AD100" s="75"/>
      <c r="AE100" s="75"/>
      <c r="AF100" s="75"/>
      <c r="AG100" s="91"/>
      <c r="AH100" s="90">
        <v>0.3</v>
      </c>
      <c r="AI100" s="92">
        <v>9.5000000000000001E-2</v>
      </c>
      <c r="AJ100" s="90">
        <v>0.02</v>
      </c>
      <c r="AK100" s="75"/>
      <c r="AL100" s="78"/>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s="20"/>
      <c r="HE100" s="20"/>
      <c r="HF100" s="20"/>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c r="IH100" s="20"/>
      <c r="II100" s="20"/>
      <c r="IJ100" s="20"/>
      <c r="IK100" s="20"/>
      <c r="IL100" s="20"/>
      <c r="IM100" s="20"/>
      <c r="IN100" s="20"/>
      <c r="IO100" s="20"/>
      <c r="IP100" s="20"/>
      <c r="IQ100" s="20"/>
      <c r="IR100" s="20"/>
      <c r="IS100" s="20"/>
      <c r="IT100" s="20"/>
      <c r="IU100" s="20"/>
      <c r="IV100" s="20"/>
      <c r="IW100" s="20"/>
      <c r="IX100" s="20"/>
      <c r="IY100" s="20"/>
      <c r="IZ100" s="20"/>
      <c r="JA100" s="20"/>
      <c r="JB100" s="20"/>
      <c r="JC100" s="20"/>
      <c r="JD100" s="20"/>
      <c r="JE100" s="20"/>
      <c r="JF100" s="20"/>
      <c r="JG100" s="20"/>
      <c r="JH100" s="20"/>
      <c r="JI100" s="20"/>
      <c r="JJ100" s="20"/>
      <c r="JK100" s="20"/>
      <c r="JL100" s="20"/>
      <c r="JM100" s="20"/>
      <c r="JN100" s="20"/>
      <c r="JO100" s="20"/>
      <c r="JP100" s="20"/>
      <c r="JQ100" s="20"/>
      <c r="JR100" s="20"/>
      <c r="JS100" s="20"/>
      <c r="JT100" s="20"/>
      <c r="JU100" s="20"/>
      <c r="JV100" s="20"/>
      <c r="JW100" s="20"/>
      <c r="JX100" s="20"/>
      <c r="JY100" s="20"/>
      <c r="JZ100" s="20"/>
      <c r="KA100" s="20"/>
      <c r="KB100" s="20"/>
      <c r="KC100" s="20"/>
      <c r="KD100" s="20"/>
      <c r="KE100" s="20"/>
      <c r="KF100" s="20"/>
      <c r="KG100" s="20"/>
      <c r="KH100" s="20"/>
      <c r="KI100" s="20"/>
      <c r="KJ100" s="20"/>
      <c r="KK100" s="20"/>
      <c r="KL100" s="20"/>
      <c r="KM100" s="20"/>
      <c r="KN100" s="20"/>
      <c r="KO100" s="20"/>
      <c r="KP100" s="20"/>
      <c r="KQ100" s="20"/>
      <c r="KR100" s="20"/>
      <c r="KS100" s="20"/>
      <c r="KT100" s="20"/>
      <c r="KU100" s="20"/>
      <c r="KV100" s="20"/>
      <c r="KW100" s="20"/>
      <c r="KX100" s="20"/>
      <c r="KY100" s="20"/>
      <c r="KZ100" s="20"/>
      <c r="LA100" s="20"/>
      <c r="LB100" s="20"/>
      <c r="LC100" s="20"/>
      <c r="LD100" s="20"/>
      <c r="LE100" s="20"/>
      <c r="LF100" s="20"/>
      <c r="LG100" s="20"/>
      <c r="LH100" s="20"/>
      <c r="LI100" s="20"/>
      <c r="LJ100" s="20"/>
      <c r="LK100" s="20"/>
      <c r="LL100" s="20"/>
      <c r="LM100" s="20"/>
      <c r="LN100" s="20"/>
      <c r="LO100" s="20"/>
      <c r="LP100" s="20"/>
      <c r="LQ100" s="20"/>
      <c r="LR100" s="20"/>
      <c r="LS100" s="20"/>
      <c r="LT100" s="20"/>
      <c r="LU100" s="20"/>
      <c r="LV100" s="20"/>
      <c r="LW100" s="20"/>
      <c r="LX100" s="20"/>
      <c r="LY100" s="20"/>
      <c r="LZ100" s="20"/>
      <c r="MA100" s="20"/>
      <c r="MB100" s="20"/>
      <c r="MC100" s="20"/>
      <c r="MD100" s="20"/>
      <c r="ME100" s="20"/>
      <c r="MF100" s="20"/>
      <c r="MG100" s="20"/>
      <c r="MH100" s="20"/>
      <c r="MI100" s="20"/>
      <c r="MJ100" s="20"/>
      <c r="MK100" s="20"/>
      <c r="ML100" s="20"/>
      <c r="MM100" s="20"/>
    </row>
    <row r="101" spans="1:351" s="8" customFormat="1" ht="15.75" customHeight="1" x14ac:dyDescent="0.3">
      <c r="A101" s="52" t="s">
        <v>42</v>
      </c>
      <c r="B101" s="126"/>
      <c r="C101" s="126"/>
      <c r="D101" s="142">
        <f t="shared" si="8"/>
        <v>2.6490000000000003E-2</v>
      </c>
      <c r="E101" s="144">
        <f t="shared" si="9"/>
        <v>0.03</v>
      </c>
      <c r="F101" s="75">
        <v>0</v>
      </c>
      <c r="G101" s="75"/>
      <c r="H101" s="90">
        <v>0.02</v>
      </c>
      <c r="I101" s="75"/>
      <c r="J101" s="85"/>
      <c r="K101" s="85"/>
      <c r="L101" s="75"/>
      <c r="M101" s="75"/>
      <c r="N101" s="92">
        <v>3.5999999999999997E-2</v>
      </c>
      <c r="O101" s="75"/>
      <c r="P101" s="91">
        <v>5.5999999999999999E-3</v>
      </c>
      <c r="Q101" s="75"/>
      <c r="R101" s="75"/>
      <c r="S101" s="75"/>
      <c r="T101" s="75"/>
      <c r="U101" s="75"/>
      <c r="V101" s="75"/>
      <c r="W101" s="90">
        <v>0.05</v>
      </c>
      <c r="X101" s="90">
        <v>0.03</v>
      </c>
      <c r="Y101" s="75"/>
      <c r="Z101" s="75"/>
      <c r="AA101" s="75"/>
      <c r="AB101" s="75"/>
      <c r="AC101" s="90">
        <v>0</v>
      </c>
      <c r="AD101" s="75"/>
      <c r="AE101" s="75"/>
      <c r="AF101" s="92">
        <v>6.3299999999999995E-2</v>
      </c>
      <c r="AG101" s="91"/>
      <c r="AH101" s="75"/>
      <c r="AI101" s="90">
        <v>0.03</v>
      </c>
      <c r="AJ101" s="75"/>
      <c r="AK101" s="91">
        <v>0.03</v>
      </c>
      <c r="AL101" s="96"/>
      <c r="AM101" s="20"/>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c r="IY101" s="4"/>
      <c r="IZ101" s="4"/>
      <c r="JA101" s="4"/>
      <c r="JB101" s="4"/>
      <c r="JC101" s="4"/>
      <c r="JD101" s="4"/>
      <c r="JE101" s="4"/>
      <c r="JF101" s="4"/>
      <c r="JG101" s="4"/>
      <c r="JH101" s="4"/>
      <c r="JI101" s="4"/>
      <c r="JJ101" s="4"/>
      <c r="JK101" s="4"/>
      <c r="JL101" s="4"/>
      <c r="JM101" s="4"/>
      <c r="JN101" s="4"/>
      <c r="JO101" s="4"/>
      <c r="JP101" s="4"/>
      <c r="JQ101" s="4"/>
      <c r="JR101" s="4"/>
      <c r="JS101" s="4"/>
      <c r="JT101" s="4"/>
      <c r="JU101" s="4"/>
      <c r="JV101" s="4"/>
      <c r="JW101" s="4"/>
      <c r="JX101" s="4"/>
      <c r="JY101" s="4"/>
      <c r="JZ101" s="4"/>
      <c r="KA101" s="4"/>
      <c r="KB101" s="4"/>
      <c r="KC101" s="4"/>
      <c r="KD101" s="4"/>
      <c r="KE101" s="4"/>
      <c r="KF101" s="4"/>
      <c r="KG101" s="4"/>
      <c r="KH101" s="4"/>
      <c r="KI101" s="4"/>
      <c r="KJ101" s="4"/>
      <c r="KK101" s="4"/>
      <c r="KL101" s="4"/>
      <c r="KM101" s="4"/>
      <c r="KN101" s="4"/>
      <c r="KO101" s="4"/>
      <c r="KP101" s="4"/>
      <c r="KQ101" s="4"/>
      <c r="KR101" s="4"/>
      <c r="KS101" s="4"/>
      <c r="KT101" s="4"/>
      <c r="KU101" s="4"/>
      <c r="KV101" s="4"/>
      <c r="KW101" s="4"/>
      <c r="KX101" s="4"/>
      <c r="KY101" s="4"/>
      <c r="KZ101" s="4"/>
      <c r="LA101" s="4"/>
      <c r="LB101" s="4"/>
      <c r="LC101" s="4"/>
      <c r="LD101" s="4"/>
      <c r="LE101" s="4"/>
      <c r="LF101" s="4"/>
      <c r="LG101" s="4"/>
      <c r="LH101" s="4"/>
      <c r="LI101" s="4"/>
      <c r="LJ101" s="4"/>
      <c r="LK101" s="4"/>
      <c r="LL101" s="4"/>
      <c r="LM101" s="4"/>
      <c r="LN101" s="4"/>
      <c r="LO101" s="4"/>
      <c r="LP101" s="4"/>
      <c r="LQ101" s="4"/>
      <c r="LR101" s="4"/>
      <c r="LS101" s="4"/>
      <c r="LT101" s="4"/>
      <c r="LU101" s="4"/>
      <c r="LV101" s="4"/>
      <c r="LW101" s="4"/>
      <c r="LX101" s="4"/>
      <c r="LY101" s="4"/>
      <c r="LZ101" s="4"/>
      <c r="MA101" s="4"/>
      <c r="MB101" s="4"/>
      <c r="MC101" s="4"/>
      <c r="MD101" s="4"/>
      <c r="ME101" s="4"/>
      <c r="MF101" s="4"/>
      <c r="MG101" s="4"/>
      <c r="MH101" s="4"/>
      <c r="MI101" s="4"/>
      <c r="MJ101" s="4"/>
      <c r="MK101" s="4"/>
      <c r="ML101" s="4"/>
      <c r="MM101" s="4"/>
    </row>
    <row r="102" spans="1:351" s="8" customFormat="1" ht="15.75" customHeight="1" x14ac:dyDescent="0.3">
      <c r="A102" s="52" t="s">
        <v>269</v>
      </c>
      <c r="B102" s="126"/>
      <c r="C102" s="126"/>
      <c r="D102" s="142">
        <f t="shared" si="8"/>
        <v>0.11869230769230771</v>
      </c>
      <c r="E102" s="144">
        <f t="shared" si="9"/>
        <v>0.08</v>
      </c>
      <c r="F102" s="75">
        <v>0</v>
      </c>
      <c r="G102" s="75"/>
      <c r="H102" s="90">
        <v>0.08</v>
      </c>
      <c r="I102" s="75"/>
      <c r="J102" s="85"/>
      <c r="K102" s="85"/>
      <c r="L102" s="75"/>
      <c r="M102" s="90">
        <v>0.04</v>
      </c>
      <c r="N102" s="91">
        <v>7.0000000000000001E-3</v>
      </c>
      <c r="O102" s="91">
        <v>0.122</v>
      </c>
      <c r="P102" s="91">
        <v>0.73</v>
      </c>
      <c r="Q102" s="75"/>
      <c r="R102" s="90">
        <v>7.0000000000000007E-2</v>
      </c>
      <c r="S102" s="91"/>
      <c r="T102" s="75"/>
      <c r="U102" s="92">
        <v>0.104</v>
      </c>
      <c r="V102" s="75"/>
      <c r="W102" s="75"/>
      <c r="X102" s="90">
        <v>0.01</v>
      </c>
      <c r="Y102" s="90">
        <v>0.1</v>
      </c>
      <c r="Z102" s="75"/>
      <c r="AA102" s="75"/>
      <c r="AB102" s="75"/>
      <c r="AC102" s="91">
        <v>0.06</v>
      </c>
      <c r="AD102" s="90">
        <v>0.1</v>
      </c>
      <c r="AE102" s="75"/>
      <c r="AF102" s="91">
        <v>0.12</v>
      </c>
      <c r="AG102" s="91"/>
      <c r="AH102" s="75"/>
      <c r="AI102" s="75"/>
      <c r="AJ102" s="75"/>
      <c r="AK102" s="75"/>
      <c r="AL102" s="96"/>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c r="IY102" s="4"/>
      <c r="IZ102" s="4"/>
      <c r="JA102" s="4"/>
      <c r="JB102" s="4"/>
      <c r="JC102" s="4"/>
      <c r="JD102" s="4"/>
      <c r="JE102" s="4"/>
      <c r="JF102" s="4"/>
      <c r="JG102" s="4"/>
      <c r="JH102" s="4"/>
      <c r="JI102" s="4"/>
      <c r="JJ102" s="4"/>
      <c r="JK102" s="4"/>
      <c r="JL102" s="4"/>
      <c r="JM102" s="4"/>
      <c r="JN102" s="4"/>
      <c r="JO102" s="4"/>
      <c r="JP102" s="4"/>
      <c r="JQ102" s="4"/>
      <c r="JR102" s="4"/>
      <c r="JS102" s="4"/>
      <c r="JT102" s="4"/>
      <c r="JU102" s="4"/>
      <c r="JV102" s="4"/>
      <c r="JW102" s="4"/>
      <c r="JX102" s="4"/>
      <c r="JY102" s="4"/>
      <c r="JZ102" s="4"/>
      <c r="KA102" s="4"/>
      <c r="KB102" s="4"/>
      <c r="KC102" s="4"/>
      <c r="KD102" s="4"/>
      <c r="KE102" s="4"/>
      <c r="KF102" s="4"/>
      <c r="KG102" s="4"/>
      <c r="KH102" s="4"/>
      <c r="KI102" s="4"/>
      <c r="KJ102" s="4"/>
      <c r="KK102" s="4"/>
      <c r="KL102" s="4"/>
      <c r="KM102" s="4"/>
      <c r="KN102" s="4"/>
      <c r="KO102" s="4"/>
      <c r="KP102" s="4"/>
      <c r="KQ102" s="4"/>
      <c r="KR102" s="4"/>
      <c r="KS102" s="4"/>
      <c r="KT102" s="4"/>
      <c r="KU102" s="4"/>
      <c r="KV102" s="4"/>
      <c r="KW102" s="4"/>
      <c r="KX102" s="4"/>
      <c r="KY102" s="4"/>
      <c r="KZ102" s="4"/>
      <c r="LA102" s="4"/>
      <c r="LB102" s="4"/>
      <c r="LC102" s="4"/>
      <c r="LD102" s="4"/>
      <c r="LE102" s="4"/>
      <c r="LF102" s="4"/>
      <c r="LG102" s="4"/>
      <c r="LH102" s="4"/>
      <c r="LI102" s="4"/>
      <c r="LJ102" s="4"/>
      <c r="LK102" s="4"/>
      <c r="LL102" s="4"/>
      <c r="LM102" s="4"/>
      <c r="LN102" s="4"/>
      <c r="LO102" s="4"/>
      <c r="LP102" s="4"/>
      <c r="LQ102" s="4"/>
      <c r="LR102" s="4"/>
      <c r="LS102" s="4"/>
      <c r="LT102" s="4"/>
      <c r="LU102" s="4"/>
      <c r="LV102" s="4"/>
      <c r="LW102" s="4"/>
      <c r="LX102" s="4"/>
      <c r="LY102" s="4"/>
      <c r="LZ102" s="4"/>
      <c r="MA102" s="4"/>
      <c r="MB102" s="4"/>
      <c r="MC102" s="4"/>
      <c r="MD102" s="4"/>
      <c r="ME102" s="4"/>
      <c r="MF102" s="4"/>
      <c r="MG102" s="4"/>
      <c r="MH102" s="4"/>
      <c r="MI102" s="4"/>
      <c r="MJ102" s="4"/>
      <c r="MK102" s="4"/>
      <c r="ML102" s="4"/>
      <c r="MM102" s="4"/>
    </row>
    <row r="103" spans="1:351" s="8" customFormat="1" ht="54" customHeight="1" x14ac:dyDescent="0.3">
      <c r="A103" s="39" t="s">
        <v>62</v>
      </c>
      <c r="B103" s="126"/>
      <c r="C103" s="126"/>
      <c r="D103" s="142">
        <f t="shared" si="8"/>
        <v>0.19002095663506033</v>
      </c>
      <c r="E103" s="144">
        <f t="shared" si="9"/>
        <v>0.12</v>
      </c>
      <c r="F103" s="75"/>
      <c r="G103" s="90">
        <v>0.12</v>
      </c>
      <c r="H103" s="75"/>
      <c r="I103" s="90">
        <v>0.1</v>
      </c>
      <c r="J103" s="75"/>
      <c r="K103" s="75"/>
      <c r="L103" s="91">
        <f>30500/L91</f>
        <v>8.5710993769794325E-2</v>
      </c>
      <c r="M103" s="90">
        <v>0.09</v>
      </c>
      <c r="N103" s="90"/>
      <c r="O103" s="92">
        <v>0.123</v>
      </c>
      <c r="P103" s="91">
        <v>0.06</v>
      </c>
      <c r="Q103" s="75"/>
      <c r="R103" s="91">
        <f>69500/R91</f>
        <v>0.12203644587727523</v>
      </c>
      <c r="S103" s="75"/>
      <c r="T103" s="75"/>
      <c r="U103" s="90">
        <v>0.12</v>
      </c>
      <c r="V103" s="90">
        <v>0.68</v>
      </c>
      <c r="W103" s="92">
        <v>0.28699999999999998</v>
      </c>
      <c r="X103" s="90">
        <v>0.15</v>
      </c>
      <c r="Y103" s="90">
        <v>0.44</v>
      </c>
      <c r="Z103" s="90">
        <v>0.01</v>
      </c>
      <c r="AA103" s="75"/>
      <c r="AB103" s="75"/>
      <c r="AC103" s="90">
        <v>0.14000000000000001</v>
      </c>
      <c r="AD103" s="75"/>
      <c r="AE103" s="75"/>
      <c r="AF103" s="92">
        <v>2.2100000000000002E-2</v>
      </c>
      <c r="AG103" s="91">
        <v>0.8</v>
      </c>
      <c r="AH103" s="91">
        <f>18000/AH91</f>
        <v>9.8753511235955049E-2</v>
      </c>
      <c r="AI103" s="91">
        <f>42000/AI91</f>
        <v>0.10181818181818182</v>
      </c>
      <c r="AJ103" s="90">
        <v>0.19</v>
      </c>
      <c r="AK103" s="91">
        <v>0.06</v>
      </c>
      <c r="AL103" s="78"/>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c r="IW103" s="4"/>
      <c r="IX103" s="4"/>
      <c r="IY103" s="4"/>
      <c r="IZ103" s="4"/>
      <c r="JA103" s="4"/>
      <c r="JB103" s="4"/>
      <c r="JC103" s="4"/>
      <c r="JD103" s="4"/>
      <c r="JE103" s="4"/>
      <c r="JF103" s="4"/>
      <c r="JG103" s="4"/>
      <c r="JH103" s="4"/>
      <c r="JI103" s="4"/>
      <c r="JJ103" s="4"/>
      <c r="JK103" s="4"/>
      <c r="JL103" s="4"/>
      <c r="JM103" s="4"/>
      <c r="JN103" s="4"/>
      <c r="JO103" s="4"/>
      <c r="JP103" s="4"/>
      <c r="JQ103" s="4"/>
      <c r="JR103" s="4"/>
      <c r="JS103" s="4"/>
      <c r="JT103" s="4"/>
      <c r="JU103" s="4"/>
      <c r="JV103" s="4"/>
      <c r="JW103" s="4"/>
      <c r="JX103" s="4"/>
      <c r="JY103" s="4"/>
      <c r="JZ103" s="4"/>
      <c r="KA103" s="4"/>
      <c r="KB103" s="4"/>
      <c r="KC103" s="4"/>
      <c r="KD103" s="4"/>
      <c r="KE103" s="4"/>
      <c r="KF103" s="4"/>
      <c r="KG103" s="4"/>
      <c r="KH103" s="4"/>
      <c r="KI103" s="4"/>
      <c r="KJ103" s="4"/>
      <c r="KK103" s="4"/>
      <c r="KL103" s="4"/>
      <c r="KM103" s="4"/>
      <c r="KN103" s="4"/>
      <c r="KO103" s="4"/>
      <c r="KP103" s="4"/>
      <c r="KQ103" s="4"/>
      <c r="KR103" s="4"/>
      <c r="KS103" s="4"/>
      <c r="KT103" s="4"/>
      <c r="KU103" s="4"/>
      <c r="KV103" s="4"/>
      <c r="KW103" s="4"/>
      <c r="KX103" s="4"/>
      <c r="KY103" s="4"/>
      <c r="KZ103" s="4"/>
      <c r="LA103" s="4"/>
      <c r="LB103" s="4"/>
      <c r="LC103" s="4"/>
      <c r="LD103" s="4"/>
      <c r="LE103" s="4"/>
      <c r="LF103" s="4"/>
      <c r="LG103" s="4"/>
      <c r="LH103" s="4"/>
      <c r="LI103" s="4"/>
      <c r="LJ103" s="4"/>
      <c r="LK103" s="4"/>
      <c r="LL103" s="4"/>
      <c r="LM103" s="4"/>
      <c r="LN103" s="4"/>
      <c r="LO103" s="4"/>
      <c r="LP103" s="4"/>
      <c r="LQ103" s="4"/>
      <c r="LR103" s="4"/>
      <c r="LS103" s="4"/>
      <c r="LT103" s="4"/>
      <c r="LU103" s="4"/>
      <c r="LV103" s="4"/>
      <c r="LW103" s="4"/>
      <c r="LX103" s="4"/>
      <c r="LY103" s="4"/>
      <c r="LZ103" s="4"/>
      <c r="MA103" s="4"/>
      <c r="MB103" s="4"/>
      <c r="MC103" s="4"/>
      <c r="MD103" s="4"/>
      <c r="ME103" s="4"/>
      <c r="MF103" s="4"/>
      <c r="MG103" s="4"/>
      <c r="MH103" s="4"/>
      <c r="MI103" s="4"/>
      <c r="MJ103" s="4"/>
      <c r="MK103" s="4"/>
      <c r="ML103" s="4"/>
      <c r="MM103" s="4"/>
    </row>
    <row r="104" spans="1:351" s="64" customFormat="1" ht="38.25" customHeight="1" x14ac:dyDescent="0.3">
      <c r="A104" s="65" t="s">
        <v>63</v>
      </c>
      <c r="B104" s="135"/>
      <c r="C104" s="135"/>
      <c r="D104" s="135"/>
      <c r="E104" s="135"/>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4"/>
      <c r="AL104" s="103"/>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c r="ID104" s="54"/>
      <c r="IE104" s="54"/>
      <c r="IF104" s="54"/>
      <c r="IG104" s="54"/>
      <c r="IH104" s="54"/>
      <c r="II104" s="54"/>
      <c r="IJ104" s="54"/>
      <c r="IK104" s="54"/>
      <c r="IL104" s="54"/>
      <c r="IM104" s="54"/>
      <c r="IN104" s="54"/>
      <c r="IO104" s="54"/>
      <c r="IP104" s="54"/>
      <c r="IQ104" s="54"/>
      <c r="IR104" s="54"/>
      <c r="IS104" s="54"/>
      <c r="IT104" s="54"/>
      <c r="IU104" s="54"/>
      <c r="IV104" s="54"/>
      <c r="IW104" s="54"/>
      <c r="IX104" s="54"/>
      <c r="IY104" s="54"/>
      <c r="IZ104" s="54"/>
      <c r="JA104" s="54"/>
      <c r="JB104" s="54"/>
      <c r="JC104" s="54"/>
      <c r="JD104" s="54"/>
      <c r="JE104" s="54"/>
      <c r="JF104" s="54"/>
      <c r="JG104" s="54"/>
      <c r="JH104" s="54"/>
      <c r="JI104" s="54"/>
      <c r="JJ104" s="54"/>
      <c r="JK104" s="54"/>
      <c r="JL104" s="54"/>
      <c r="JM104" s="54"/>
      <c r="JN104" s="54"/>
      <c r="JO104" s="54"/>
      <c r="JP104" s="54"/>
      <c r="JQ104" s="54"/>
      <c r="JR104" s="54"/>
      <c r="JS104" s="54"/>
      <c r="JT104" s="54"/>
      <c r="JU104" s="54"/>
      <c r="JV104" s="54"/>
      <c r="JW104" s="54"/>
      <c r="JX104" s="54"/>
      <c r="JY104" s="54"/>
      <c r="JZ104" s="54"/>
      <c r="KA104" s="54"/>
      <c r="KB104" s="54"/>
      <c r="KC104" s="54"/>
      <c r="KD104" s="54"/>
      <c r="KE104" s="54"/>
      <c r="KF104" s="54"/>
      <c r="KG104" s="54"/>
      <c r="KH104" s="54"/>
      <c r="KI104" s="54"/>
      <c r="KJ104" s="54"/>
      <c r="KK104" s="54"/>
      <c r="KL104" s="54"/>
      <c r="KM104" s="54"/>
      <c r="KN104" s="54"/>
      <c r="KO104" s="54"/>
      <c r="KP104" s="54"/>
      <c r="KQ104" s="54"/>
      <c r="KR104" s="54"/>
      <c r="KS104" s="54"/>
      <c r="KT104" s="54"/>
      <c r="KU104" s="54"/>
      <c r="KV104" s="54"/>
      <c r="KW104" s="54"/>
      <c r="KX104" s="54"/>
      <c r="KY104" s="54"/>
      <c r="KZ104" s="54"/>
      <c r="LA104" s="54"/>
      <c r="LB104" s="54"/>
      <c r="LC104" s="54"/>
      <c r="LD104" s="54"/>
      <c r="LE104" s="54"/>
      <c r="LF104" s="54"/>
      <c r="LG104" s="54"/>
      <c r="LH104" s="54"/>
      <c r="LI104" s="54"/>
      <c r="LJ104" s="54"/>
      <c r="LK104" s="54"/>
      <c r="LL104" s="54"/>
      <c r="LM104" s="54"/>
      <c r="LN104" s="54"/>
      <c r="LO104" s="54"/>
      <c r="LP104" s="54"/>
      <c r="LQ104" s="54"/>
      <c r="LR104" s="54"/>
      <c r="LS104" s="54"/>
      <c r="LT104" s="54"/>
      <c r="LU104" s="54"/>
      <c r="LV104" s="54"/>
      <c r="LW104" s="54"/>
      <c r="LX104" s="54"/>
      <c r="LY104" s="54"/>
      <c r="LZ104" s="54"/>
      <c r="MA104" s="54"/>
      <c r="MB104" s="54"/>
      <c r="MC104" s="54"/>
      <c r="MD104" s="54"/>
      <c r="ME104" s="54"/>
      <c r="MF104" s="54"/>
      <c r="MG104" s="54"/>
      <c r="MH104" s="54"/>
      <c r="MI104" s="54"/>
      <c r="MJ104" s="54"/>
      <c r="MK104" s="54"/>
      <c r="ML104" s="54"/>
      <c r="MM104" s="54"/>
    </row>
    <row r="105" spans="1:351" s="8" customFormat="1" ht="15.75" customHeight="1" x14ac:dyDescent="0.3">
      <c r="A105" s="52" t="s">
        <v>23</v>
      </c>
      <c r="B105" s="126"/>
      <c r="C105" s="126"/>
      <c r="D105" s="153">
        <f>AVERAGE(F105:AK105)</f>
        <v>0.34147142857142854</v>
      </c>
      <c r="E105" s="144">
        <f>MEDIAN(F105:AK105)</f>
        <v>0.3</v>
      </c>
      <c r="F105" s="90">
        <v>0.55000000000000004</v>
      </c>
      <c r="G105" s="90">
        <v>0.35</v>
      </c>
      <c r="H105" s="92">
        <v>0.16700000000000001</v>
      </c>
      <c r="I105" s="91">
        <v>0.16</v>
      </c>
      <c r="J105" s="75"/>
      <c r="K105" s="75"/>
      <c r="L105" s="90">
        <v>0.18</v>
      </c>
      <c r="M105" s="90">
        <v>0.28999999999999998</v>
      </c>
      <c r="N105" s="92">
        <v>0.13</v>
      </c>
      <c r="O105" s="90">
        <v>0.49</v>
      </c>
      <c r="P105" s="91">
        <v>9.6699999999999994E-2</v>
      </c>
      <c r="Q105" s="75"/>
      <c r="R105" s="90">
        <v>0.22</v>
      </c>
      <c r="S105" s="91">
        <v>0.61599999999999999</v>
      </c>
      <c r="T105" s="90">
        <v>0</v>
      </c>
      <c r="U105" s="90">
        <v>0.4</v>
      </c>
      <c r="V105" s="90">
        <v>0.31</v>
      </c>
      <c r="W105" s="90">
        <v>0.27</v>
      </c>
      <c r="X105" s="90">
        <v>0.28999999999999998</v>
      </c>
      <c r="Y105" s="90">
        <v>0.17</v>
      </c>
      <c r="Z105" s="90">
        <v>0.37</v>
      </c>
      <c r="AA105" s="91">
        <v>0.17</v>
      </c>
      <c r="AB105" s="90">
        <v>0.53</v>
      </c>
      <c r="AC105" s="90">
        <v>0.33</v>
      </c>
      <c r="AD105" s="90">
        <v>0.8</v>
      </c>
      <c r="AE105" s="90">
        <v>0.84</v>
      </c>
      <c r="AF105" s="92">
        <v>0.33150000000000002</v>
      </c>
      <c r="AG105" s="75"/>
      <c r="AH105" s="90">
        <v>0.4</v>
      </c>
      <c r="AI105" s="90">
        <v>0.28999999999999998</v>
      </c>
      <c r="AJ105" s="90">
        <v>0.56999999999999995</v>
      </c>
      <c r="AK105" s="91">
        <v>0.24</v>
      </c>
      <c r="AL105" s="78"/>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c r="IW105" s="4"/>
      <c r="IX105" s="4"/>
      <c r="IY105" s="4"/>
      <c r="IZ105" s="4"/>
      <c r="JA105" s="4"/>
      <c r="JB105" s="4"/>
      <c r="JC105" s="4"/>
      <c r="JD105" s="4"/>
      <c r="JE105" s="4"/>
      <c r="JF105" s="4"/>
      <c r="JG105" s="4"/>
      <c r="JH105" s="4"/>
      <c r="JI105" s="4"/>
      <c r="JJ105" s="4"/>
      <c r="JK105" s="4"/>
      <c r="JL105" s="4"/>
      <c r="JM105" s="4"/>
      <c r="JN105" s="4"/>
      <c r="JO105" s="4"/>
      <c r="JP105" s="4"/>
      <c r="JQ105" s="4"/>
      <c r="JR105" s="4"/>
      <c r="JS105" s="4"/>
      <c r="JT105" s="4"/>
      <c r="JU105" s="4"/>
      <c r="JV105" s="4"/>
      <c r="JW105" s="4"/>
      <c r="JX105" s="4"/>
      <c r="JY105" s="4"/>
      <c r="JZ105" s="4"/>
      <c r="KA105" s="4"/>
      <c r="KB105" s="4"/>
      <c r="KC105" s="4"/>
      <c r="KD105" s="4"/>
      <c r="KE105" s="4"/>
      <c r="KF105" s="4"/>
      <c r="KG105" s="4"/>
      <c r="KH105" s="4"/>
      <c r="KI105" s="4"/>
      <c r="KJ105" s="4"/>
      <c r="KK105" s="4"/>
      <c r="KL105" s="4"/>
      <c r="KM105" s="4"/>
      <c r="KN105" s="4"/>
      <c r="KO105" s="4"/>
      <c r="KP105" s="4"/>
      <c r="KQ105" s="4"/>
      <c r="KR105" s="4"/>
      <c r="KS105" s="4"/>
      <c r="KT105" s="4"/>
      <c r="KU105" s="4"/>
      <c r="KV105" s="4"/>
      <c r="KW105" s="4"/>
      <c r="KX105" s="4"/>
      <c r="KY105" s="4"/>
      <c r="KZ105" s="4"/>
      <c r="LA105" s="4"/>
      <c r="LB105" s="4"/>
      <c r="LC105" s="4"/>
      <c r="LD105" s="4"/>
      <c r="LE105" s="4"/>
      <c r="LF105" s="4"/>
      <c r="LG105" s="4"/>
      <c r="LH105" s="4"/>
      <c r="LI105" s="4"/>
      <c r="LJ105" s="4"/>
      <c r="LK105" s="4"/>
      <c r="LL105" s="4"/>
      <c r="LM105" s="4"/>
      <c r="LN105" s="4"/>
      <c r="LO105" s="4"/>
      <c r="LP105" s="4"/>
      <c r="LQ105" s="4"/>
      <c r="LR105" s="4"/>
      <c r="LS105" s="4"/>
      <c r="LT105" s="4"/>
      <c r="LU105" s="4"/>
      <c r="LV105" s="4"/>
      <c r="LW105" s="4"/>
      <c r="LX105" s="4"/>
      <c r="LY105" s="4"/>
      <c r="LZ105" s="4"/>
      <c r="MA105" s="4"/>
      <c r="MB105" s="4"/>
      <c r="MC105" s="4"/>
      <c r="MD105" s="4"/>
      <c r="ME105" s="4"/>
      <c r="MF105" s="4"/>
      <c r="MG105" s="4"/>
      <c r="MH105" s="4"/>
      <c r="MI105" s="4"/>
      <c r="MJ105" s="4"/>
      <c r="MK105" s="4"/>
      <c r="ML105" s="4"/>
      <c r="MM105" s="4"/>
    </row>
    <row r="106" spans="1:351" s="8" customFormat="1" ht="15.75" customHeight="1" x14ac:dyDescent="0.3">
      <c r="A106" s="52" t="s">
        <v>270</v>
      </c>
      <c r="B106" s="126"/>
      <c r="C106" s="126"/>
      <c r="D106" s="153">
        <f>AVERAGE(F106:AK106)</f>
        <v>0.17589200000000002</v>
      </c>
      <c r="E106" s="144">
        <f t="shared" ref="E106:E117" si="10">MEDIAN(F106:AK106)</f>
        <v>0.15</v>
      </c>
      <c r="F106" s="90">
        <v>0.25</v>
      </c>
      <c r="G106" s="75"/>
      <c r="H106" s="92">
        <v>0.19800000000000001</v>
      </c>
      <c r="I106" s="91">
        <v>7.0000000000000007E-2</v>
      </c>
      <c r="J106" s="75"/>
      <c r="K106" s="75"/>
      <c r="L106" s="90">
        <v>0.15</v>
      </c>
      <c r="M106" s="90">
        <v>0.03</v>
      </c>
      <c r="N106" s="92">
        <v>0.28100000000000003</v>
      </c>
      <c r="O106" s="90">
        <v>0.12</v>
      </c>
      <c r="P106" s="91">
        <v>6.1499999999999999E-2</v>
      </c>
      <c r="Q106" s="91">
        <v>0.1</v>
      </c>
      <c r="R106" s="90"/>
      <c r="S106" s="91">
        <v>4.2000000000000003E-2</v>
      </c>
      <c r="T106" s="90">
        <v>0.05</v>
      </c>
      <c r="U106" s="90">
        <v>0.35</v>
      </c>
      <c r="V106" s="90">
        <v>0.24</v>
      </c>
      <c r="W106" s="92">
        <v>0.34499999999999997</v>
      </c>
      <c r="X106" s="90">
        <v>0.09</v>
      </c>
      <c r="Y106" s="90">
        <v>0.2</v>
      </c>
      <c r="Z106" s="90">
        <v>0.3</v>
      </c>
      <c r="AA106" s="91">
        <v>0.28000000000000003</v>
      </c>
      <c r="AB106" s="75"/>
      <c r="AC106" s="90">
        <v>0.21</v>
      </c>
      <c r="AD106" s="90">
        <v>0.05</v>
      </c>
      <c r="AE106" s="90">
        <v>0.06</v>
      </c>
      <c r="AF106" s="92">
        <v>0.3498</v>
      </c>
      <c r="AG106" s="75"/>
      <c r="AH106" s="75"/>
      <c r="AI106" s="90">
        <v>0.15</v>
      </c>
      <c r="AJ106" s="90">
        <v>0.01</v>
      </c>
      <c r="AK106" s="91">
        <v>0.41</v>
      </c>
      <c r="AL106" s="78"/>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c r="IW106" s="4"/>
      <c r="IX106" s="4"/>
      <c r="IY106" s="4"/>
      <c r="IZ106" s="4"/>
      <c r="JA106" s="4"/>
      <c r="JB106" s="4"/>
      <c r="JC106" s="4"/>
      <c r="JD106" s="4"/>
      <c r="JE106" s="4"/>
      <c r="JF106" s="4"/>
      <c r="JG106" s="4"/>
      <c r="JH106" s="4"/>
      <c r="JI106" s="4"/>
      <c r="JJ106" s="4"/>
      <c r="JK106" s="4"/>
      <c r="JL106" s="4"/>
      <c r="JM106" s="4"/>
      <c r="JN106" s="4"/>
      <c r="JO106" s="4"/>
      <c r="JP106" s="4"/>
      <c r="JQ106" s="4"/>
      <c r="JR106" s="4"/>
      <c r="JS106" s="4"/>
      <c r="JT106" s="4"/>
      <c r="JU106" s="4"/>
      <c r="JV106" s="4"/>
      <c r="JW106" s="4"/>
      <c r="JX106" s="4"/>
      <c r="JY106" s="4"/>
      <c r="JZ106" s="4"/>
      <c r="KA106" s="4"/>
      <c r="KB106" s="4"/>
      <c r="KC106" s="4"/>
      <c r="KD106" s="4"/>
      <c r="KE106" s="4"/>
      <c r="KF106" s="4"/>
      <c r="KG106" s="4"/>
      <c r="KH106" s="4"/>
      <c r="KI106" s="4"/>
      <c r="KJ106" s="4"/>
      <c r="KK106" s="4"/>
      <c r="KL106" s="4"/>
      <c r="KM106" s="4"/>
      <c r="KN106" s="4"/>
      <c r="KO106" s="4"/>
      <c r="KP106" s="4"/>
      <c r="KQ106" s="4"/>
      <c r="KR106" s="4"/>
      <c r="KS106" s="4"/>
      <c r="KT106" s="4"/>
      <c r="KU106" s="4"/>
      <c r="KV106" s="4"/>
      <c r="KW106" s="4"/>
      <c r="KX106" s="4"/>
      <c r="KY106" s="4"/>
      <c r="KZ106" s="4"/>
      <c r="LA106" s="4"/>
      <c r="LB106" s="4"/>
      <c r="LC106" s="4"/>
      <c r="LD106" s="4"/>
      <c r="LE106" s="4"/>
      <c r="LF106" s="4"/>
      <c r="LG106" s="4"/>
      <c r="LH106" s="4"/>
      <c r="LI106" s="4"/>
      <c r="LJ106" s="4"/>
      <c r="LK106" s="4"/>
      <c r="LL106" s="4"/>
      <c r="LM106" s="4"/>
      <c r="LN106" s="4"/>
      <c r="LO106" s="4"/>
      <c r="LP106" s="4"/>
      <c r="LQ106" s="4"/>
      <c r="LR106" s="4"/>
      <c r="LS106" s="4"/>
      <c r="LT106" s="4"/>
      <c r="LU106" s="4"/>
      <c r="LV106" s="4"/>
      <c r="LW106" s="4"/>
      <c r="LX106" s="4"/>
      <c r="LY106" s="4"/>
      <c r="LZ106" s="4"/>
      <c r="MA106" s="4"/>
      <c r="MB106" s="4"/>
      <c r="MC106" s="4"/>
      <c r="MD106" s="4"/>
      <c r="ME106" s="4"/>
      <c r="MF106" s="4"/>
      <c r="MG106" s="4"/>
      <c r="MH106" s="4"/>
      <c r="MI106" s="4"/>
      <c r="MJ106" s="4"/>
      <c r="MK106" s="4"/>
      <c r="ML106" s="4"/>
      <c r="MM106" s="4"/>
    </row>
    <row r="107" spans="1:351" s="8" customFormat="1" ht="15.75" customHeight="1" x14ac:dyDescent="0.3">
      <c r="A107" s="52" t="s">
        <v>271</v>
      </c>
      <c r="B107" s="126"/>
      <c r="C107" s="126"/>
      <c r="D107" s="153">
        <f>AVERAGE(F107:AK107)</f>
        <v>0.17320624999999998</v>
      </c>
      <c r="E107" s="144">
        <f t="shared" si="10"/>
        <v>0.15</v>
      </c>
      <c r="F107" s="90">
        <v>0.05</v>
      </c>
      <c r="G107" s="75"/>
      <c r="H107" s="92">
        <v>0.19700000000000001</v>
      </c>
      <c r="I107" s="75"/>
      <c r="J107" s="75"/>
      <c r="K107" s="75"/>
      <c r="L107" s="90">
        <v>0.17</v>
      </c>
      <c r="M107" s="75"/>
      <c r="N107" s="92">
        <v>0.253</v>
      </c>
      <c r="O107" s="90">
        <v>0.14000000000000001</v>
      </c>
      <c r="P107" s="91">
        <v>0.55100000000000005</v>
      </c>
      <c r="Q107" s="75"/>
      <c r="R107" s="90"/>
      <c r="S107" s="75"/>
      <c r="T107" s="90">
        <v>0</v>
      </c>
      <c r="U107" s="75"/>
      <c r="V107" s="90">
        <v>0.03</v>
      </c>
      <c r="W107" s="75"/>
      <c r="X107" s="90">
        <v>0.31</v>
      </c>
      <c r="Y107" s="75"/>
      <c r="Z107" s="75"/>
      <c r="AA107" s="91">
        <v>0.11</v>
      </c>
      <c r="AB107" s="75"/>
      <c r="AC107" s="90">
        <v>0.15</v>
      </c>
      <c r="AD107" s="75"/>
      <c r="AE107" s="75"/>
      <c r="AF107" s="92">
        <v>0.1003</v>
      </c>
      <c r="AG107" s="75"/>
      <c r="AH107" s="90">
        <v>0.25</v>
      </c>
      <c r="AI107" s="90">
        <v>0.3</v>
      </c>
      <c r="AJ107" s="90">
        <v>0.01</v>
      </c>
      <c r="AK107" s="91">
        <v>0.15</v>
      </c>
      <c r="AL107" s="78"/>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c r="JO107" s="4"/>
      <c r="JP107" s="4"/>
      <c r="JQ107" s="4"/>
      <c r="JR107" s="4"/>
      <c r="JS107" s="4"/>
      <c r="JT107" s="4"/>
      <c r="JU107" s="4"/>
      <c r="JV107" s="4"/>
      <c r="JW107" s="4"/>
      <c r="JX107" s="4"/>
      <c r="JY107" s="4"/>
      <c r="JZ107" s="4"/>
      <c r="KA107" s="4"/>
      <c r="KB107" s="4"/>
      <c r="KC107" s="4"/>
      <c r="KD107" s="4"/>
      <c r="KE107" s="4"/>
      <c r="KF107" s="4"/>
      <c r="KG107" s="4"/>
      <c r="KH107" s="4"/>
      <c r="KI107" s="4"/>
      <c r="KJ107" s="4"/>
      <c r="KK107" s="4"/>
      <c r="KL107" s="4"/>
      <c r="KM107" s="4"/>
      <c r="KN107" s="4"/>
      <c r="KO107" s="4"/>
      <c r="KP107" s="4"/>
      <c r="KQ107" s="4"/>
      <c r="KR107" s="4"/>
      <c r="KS107" s="4"/>
      <c r="KT107" s="4"/>
      <c r="KU107" s="4"/>
      <c r="KV107" s="4"/>
      <c r="KW107" s="4"/>
      <c r="KX107" s="4"/>
      <c r="KY107" s="4"/>
      <c r="KZ107" s="4"/>
      <c r="LA107" s="4"/>
      <c r="LB107" s="4"/>
      <c r="LC107" s="4"/>
      <c r="LD107" s="4"/>
      <c r="LE107" s="4"/>
      <c r="LF107" s="4"/>
      <c r="LG107" s="4"/>
      <c r="LH107" s="4"/>
      <c r="LI107" s="4"/>
      <c r="LJ107" s="4"/>
      <c r="LK107" s="4"/>
      <c r="LL107" s="4"/>
      <c r="LM107" s="4"/>
      <c r="LN107" s="4"/>
      <c r="LO107" s="4"/>
      <c r="LP107" s="4"/>
      <c r="LQ107" s="4"/>
      <c r="LR107" s="4"/>
      <c r="LS107" s="4"/>
      <c r="LT107" s="4"/>
      <c r="LU107" s="4"/>
      <c r="LV107" s="4"/>
      <c r="LW107" s="4"/>
      <c r="LX107" s="4"/>
      <c r="LY107" s="4"/>
      <c r="LZ107" s="4"/>
      <c r="MA107" s="4"/>
      <c r="MB107" s="4"/>
      <c r="MC107" s="4"/>
      <c r="MD107" s="4"/>
      <c r="ME107" s="4"/>
      <c r="MF107" s="4"/>
      <c r="MG107" s="4"/>
      <c r="MH107" s="4"/>
      <c r="MI107" s="4"/>
      <c r="MJ107" s="4"/>
      <c r="MK107" s="4"/>
      <c r="ML107" s="4"/>
      <c r="MM107" s="4"/>
    </row>
    <row r="108" spans="1:351" s="8" customFormat="1" ht="33" customHeight="1" x14ac:dyDescent="0.3">
      <c r="A108" s="52" t="s">
        <v>272</v>
      </c>
      <c r="B108" s="126"/>
      <c r="C108" s="126"/>
      <c r="D108" s="153">
        <f>AVERAGE(F108:AK108)</f>
        <v>0.20320000000000002</v>
      </c>
      <c r="E108" s="144">
        <f t="shared" si="10"/>
        <v>0.15589999999999998</v>
      </c>
      <c r="F108" s="75"/>
      <c r="G108" s="75"/>
      <c r="H108" s="75"/>
      <c r="I108" s="91">
        <v>0.15</v>
      </c>
      <c r="J108" s="75"/>
      <c r="K108" s="75"/>
      <c r="L108" s="90">
        <v>0.16</v>
      </c>
      <c r="M108" s="90">
        <v>0.18</v>
      </c>
      <c r="N108" s="92">
        <v>2.8000000000000001E-2</v>
      </c>
      <c r="O108" s="75"/>
      <c r="P108" s="91">
        <v>0.15179999999999999</v>
      </c>
      <c r="Q108" s="75"/>
      <c r="R108" s="90">
        <v>0.39</v>
      </c>
      <c r="S108" s="75"/>
      <c r="T108" s="90">
        <v>0.21</v>
      </c>
      <c r="U108" s="75"/>
      <c r="V108" s="90">
        <v>0.1</v>
      </c>
      <c r="W108" s="92">
        <v>4.4999999999999998E-2</v>
      </c>
      <c r="X108" s="75"/>
      <c r="Y108" s="90">
        <v>0.3</v>
      </c>
      <c r="Z108" s="75"/>
      <c r="AA108" s="75"/>
      <c r="AB108" s="75"/>
      <c r="AC108" s="90">
        <v>0.05</v>
      </c>
      <c r="AD108" s="90">
        <v>0.13</v>
      </c>
      <c r="AE108" s="75"/>
      <c r="AF108" s="75"/>
      <c r="AG108" s="91">
        <v>0.7</v>
      </c>
      <c r="AH108" s="75"/>
      <c r="AI108" s="90">
        <v>0.25</v>
      </c>
      <c r="AJ108" s="75"/>
      <c r="AK108" s="75"/>
      <c r="AL108" s="78"/>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c r="JO108" s="4"/>
      <c r="JP108" s="4"/>
      <c r="JQ108" s="4"/>
      <c r="JR108" s="4"/>
      <c r="JS108" s="4"/>
      <c r="JT108" s="4"/>
      <c r="JU108" s="4"/>
      <c r="JV108" s="4"/>
      <c r="JW108" s="4"/>
      <c r="JX108" s="4"/>
      <c r="JY108" s="4"/>
      <c r="JZ108" s="4"/>
      <c r="KA108" s="4"/>
      <c r="KB108" s="4"/>
      <c r="KC108" s="4"/>
      <c r="KD108" s="4"/>
      <c r="KE108" s="4"/>
      <c r="KF108" s="4"/>
      <c r="KG108" s="4"/>
      <c r="KH108" s="4"/>
      <c r="KI108" s="4"/>
      <c r="KJ108" s="4"/>
      <c r="KK108" s="4"/>
      <c r="KL108" s="4"/>
      <c r="KM108" s="4"/>
      <c r="KN108" s="4"/>
      <c r="KO108" s="4"/>
      <c r="KP108" s="4"/>
      <c r="KQ108" s="4"/>
      <c r="KR108" s="4"/>
      <c r="KS108" s="4"/>
      <c r="KT108" s="4"/>
      <c r="KU108" s="4"/>
      <c r="KV108" s="4"/>
      <c r="KW108" s="4"/>
      <c r="KX108" s="4"/>
      <c r="KY108" s="4"/>
      <c r="KZ108" s="4"/>
      <c r="LA108" s="4"/>
      <c r="LB108" s="4"/>
      <c r="LC108" s="4"/>
      <c r="LD108" s="4"/>
      <c r="LE108" s="4"/>
      <c r="LF108" s="4"/>
      <c r="LG108" s="4"/>
      <c r="LH108" s="4"/>
      <c r="LI108" s="4"/>
      <c r="LJ108" s="4"/>
      <c r="LK108" s="4"/>
      <c r="LL108" s="4"/>
      <c r="LM108" s="4"/>
      <c r="LN108" s="4"/>
      <c r="LO108" s="4"/>
      <c r="LP108" s="4"/>
      <c r="LQ108" s="4"/>
      <c r="LR108" s="4"/>
      <c r="LS108" s="4"/>
      <c r="LT108" s="4"/>
      <c r="LU108" s="4"/>
      <c r="LV108" s="4"/>
      <c r="LW108" s="4"/>
      <c r="LX108" s="4"/>
      <c r="LY108" s="4"/>
      <c r="LZ108" s="4"/>
      <c r="MA108" s="4"/>
      <c r="MB108" s="4"/>
      <c r="MC108" s="4"/>
      <c r="MD108" s="4"/>
      <c r="ME108" s="4"/>
      <c r="MF108" s="4"/>
      <c r="MG108" s="4"/>
      <c r="MH108" s="4"/>
      <c r="MI108" s="4"/>
      <c r="MJ108" s="4"/>
      <c r="MK108" s="4"/>
      <c r="ML108" s="4"/>
      <c r="MM108" s="4"/>
    </row>
    <row r="109" spans="1:351" s="8" customFormat="1" ht="15.75" customHeight="1" x14ac:dyDescent="0.3">
      <c r="A109" s="52" t="s">
        <v>273</v>
      </c>
      <c r="B109" s="126"/>
      <c r="C109" s="126"/>
      <c r="D109" s="153">
        <f>AVERAGE(F109:AK109)</f>
        <v>8.2200000000000009E-2</v>
      </c>
      <c r="E109" s="144">
        <f t="shared" si="10"/>
        <v>8.0399999999999999E-2</v>
      </c>
      <c r="F109" s="75"/>
      <c r="G109" s="75"/>
      <c r="H109" s="90">
        <v>0.24</v>
      </c>
      <c r="I109" s="91">
        <v>0.14000000000000001</v>
      </c>
      <c r="J109" s="75"/>
      <c r="K109" s="75"/>
      <c r="L109" s="75"/>
      <c r="M109" s="75"/>
      <c r="N109" s="90"/>
      <c r="O109" s="75"/>
      <c r="P109" s="91">
        <v>3.8E-3</v>
      </c>
      <c r="Q109" s="75"/>
      <c r="R109" s="90">
        <v>0.15</v>
      </c>
      <c r="S109" s="75"/>
      <c r="T109" s="90">
        <v>0</v>
      </c>
      <c r="U109" s="75"/>
      <c r="V109" s="90">
        <v>0.03</v>
      </c>
      <c r="W109" s="75"/>
      <c r="X109" s="75"/>
      <c r="Y109" s="75"/>
      <c r="Z109" s="75"/>
      <c r="AA109" s="75"/>
      <c r="AB109" s="75"/>
      <c r="AC109" s="90">
        <v>0.09</v>
      </c>
      <c r="AD109" s="75"/>
      <c r="AE109" s="75"/>
      <c r="AF109" s="92">
        <v>8.0399999999999999E-2</v>
      </c>
      <c r="AG109" s="91">
        <v>0.1</v>
      </c>
      <c r="AH109" s="75"/>
      <c r="AI109" s="90">
        <v>0.05</v>
      </c>
      <c r="AJ109" s="90">
        <v>0.02</v>
      </c>
      <c r="AK109" s="75"/>
      <c r="AL109" s="78"/>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c r="IW109" s="4"/>
      <c r="IX109" s="4"/>
      <c r="IY109" s="4"/>
      <c r="IZ109" s="4"/>
      <c r="JA109" s="4"/>
      <c r="JB109" s="4"/>
      <c r="JC109" s="4"/>
      <c r="JD109" s="4"/>
      <c r="JE109" s="4"/>
      <c r="JF109" s="4"/>
      <c r="JG109" s="4"/>
      <c r="JH109" s="4"/>
      <c r="JI109" s="4"/>
      <c r="JJ109" s="4"/>
      <c r="JK109" s="4"/>
      <c r="JL109" s="4"/>
      <c r="JM109" s="4"/>
      <c r="JN109" s="4"/>
      <c r="JO109" s="4"/>
      <c r="JP109" s="4"/>
      <c r="JQ109" s="4"/>
      <c r="JR109" s="4"/>
      <c r="JS109" s="4"/>
      <c r="JT109" s="4"/>
      <c r="JU109" s="4"/>
      <c r="JV109" s="4"/>
      <c r="JW109" s="4"/>
      <c r="JX109" s="4"/>
      <c r="JY109" s="4"/>
      <c r="JZ109" s="4"/>
      <c r="KA109" s="4"/>
      <c r="KB109" s="4"/>
      <c r="KC109" s="4"/>
      <c r="KD109" s="4"/>
      <c r="KE109" s="4"/>
      <c r="KF109" s="4"/>
      <c r="KG109" s="4"/>
      <c r="KH109" s="4"/>
      <c r="KI109" s="4"/>
      <c r="KJ109" s="4"/>
      <c r="KK109" s="4"/>
      <c r="KL109" s="4"/>
      <c r="KM109" s="4"/>
      <c r="KN109" s="4"/>
      <c r="KO109" s="4"/>
      <c r="KP109" s="4"/>
      <c r="KQ109" s="4"/>
      <c r="KR109" s="4"/>
      <c r="KS109" s="4"/>
      <c r="KT109" s="4"/>
      <c r="KU109" s="4"/>
      <c r="KV109" s="4"/>
      <c r="KW109" s="4"/>
      <c r="KX109" s="4"/>
      <c r="KY109" s="4"/>
      <c r="KZ109" s="4"/>
      <c r="LA109" s="4"/>
      <c r="LB109" s="4"/>
      <c r="LC109" s="4"/>
      <c r="LD109" s="4"/>
      <c r="LE109" s="4"/>
      <c r="LF109" s="4"/>
      <c r="LG109" s="4"/>
      <c r="LH109" s="4"/>
      <c r="LI109" s="4"/>
      <c r="LJ109" s="4"/>
      <c r="LK109" s="4"/>
      <c r="LL109" s="4"/>
      <c r="LM109" s="4"/>
      <c r="LN109" s="4"/>
      <c r="LO109" s="4"/>
      <c r="LP109" s="4"/>
      <c r="LQ109" s="4"/>
      <c r="LR109" s="4"/>
      <c r="LS109" s="4"/>
      <c r="LT109" s="4"/>
      <c r="LU109" s="4"/>
      <c r="LV109" s="4"/>
      <c r="LW109" s="4"/>
      <c r="LX109" s="4"/>
      <c r="LY109" s="4"/>
      <c r="LZ109" s="4"/>
      <c r="MA109" s="4"/>
      <c r="MB109" s="4"/>
      <c r="MC109" s="4"/>
      <c r="MD109" s="4"/>
      <c r="ME109" s="4"/>
      <c r="MF109" s="4"/>
      <c r="MG109" s="4"/>
      <c r="MH109" s="4"/>
      <c r="MI109" s="4"/>
      <c r="MJ109" s="4"/>
      <c r="MK109" s="4"/>
      <c r="ML109" s="4"/>
      <c r="MM109" s="4"/>
    </row>
    <row r="110" spans="1:351" s="8" customFormat="1" x14ac:dyDescent="0.3">
      <c r="A110" s="53" t="s">
        <v>67</v>
      </c>
      <c r="B110" s="126"/>
      <c r="C110" s="126"/>
      <c r="D110" s="142"/>
      <c r="E110" s="144">
        <f t="shared" si="10"/>
        <v>0.66999999999999993</v>
      </c>
      <c r="F110" s="90">
        <f>SUM(F105:F109)</f>
        <v>0.85000000000000009</v>
      </c>
      <c r="G110" s="90">
        <f t="shared" ref="G110:AK110" si="11">SUM(G105:G109)</f>
        <v>0.35</v>
      </c>
      <c r="H110" s="90">
        <f t="shared" si="11"/>
        <v>0.80200000000000005</v>
      </c>
      <c r="I110" s="90">
        <f t="shared" si="11"/>
        <v>0.52</v>
      </c>
      <c r="J110" s="90">
        <f t="shared" si="11"/>
        <v>0</v>
      </c>
      <c r="K110" s="90">
        <f t="shared" si="11"/>
        <v>0</v>
      </c>
      <c r="L110" s="90">
        <f t="shared" si="11"/>
        <v>0.66</v>
      </c>
      <c r="M110" s="90">
        <f t="shared" si="11"/>
        <v>0.49999999999999994</v>
      </c>
      <c r="N110" s="90">
        <f t="shared" si="11"/>
        <v>0.69200000000000006</v>
      </c>
      <c r="O110" s="90">
        <f t="shared" si="11"/>
        <v>0.75</v>
      </c>
      <c r="P110" s="90">
        <f t="shared" si="11"/>
        <v>0.86480000000000001</v>
      </c>
      <c r="Q110" s="90">
        <f t="shared" si="11"/>
        <v>0.1</v>
      </c>
      <c r="R110" s="90">
        <f t="shared" si="11"/>
        <v>0.76</v>
      </c>
      <c r="S110" s="90">
        <f t="shared" si="11"/>
        <v>0.65800000000000003</v>
      </c>
      <c r="T110" s="90">
        <f t="shared" si="11"/>
        <v>0.26</v>
      </c>
      <c r="U110" s="90">
        <f t="shared" si="11"/>
        <v>0.75</v>
      </c>
      <c r="V110" s="90">
        <f t="shared" si="11"/>
        <v>0.71000000000000008</v>
      </c>
      <c r="W110" s="90">
        <f t="shared" si="11"/>
        <v>0.66</v>
      </c>
      <c r="X110" s="90">
        <f t="shared" si="11"/>
        <v>0.69</v>
      </c>
      <c r="Y110" s="90">
        <f t="shared" si="11"/>
        <v>0.66999999999999993</v>
      </c>
      <c r="Z110" s="90">
        <f t="shared" si="11"/>
        <v>0.66999999999999993</v>
      </c>
      <c r="AA110" s="90">
        <f t="shared" si="11"/>
        <v>0.56000000000000005</v>
      </c>
      <c r="AB110" s="90">
        <f t="shared" si="11"/>
        <v>0.53</v>
      </c>
      <c r="AC110" s="90">
        <f t="shared" si="11"/>
        <v>0.83000000000000007</v>
      </c>
      <c r="AD110" s="90">
        <f t="shared" si="11"/>
        <v>0.98000000000000009</v>
      </c>
      <c r="AE110" s="90">
        <f t="shared" si="11"/>
        <v>0.89999999999999991</v>
      </c>
      <c r="AF110" s="90">
        <f t="shared" si="11"/>
        <v>0.8620000000000001</v>
      </c>
      <c r="AG110" s="90">
        <f t="shared" si="11"/>
        <v>0.79999999999999993</v>
      </c>
      <c r="AH110" s="90">
        <f t="shared" si="11"/>
        <v>0.65</v>
      </c>
      <c r="AI110" s="127"/>
      <c r="AJ110" s="90">
        <f t="shared" si="11"/>
        <v>0.61</v>
      </c>
      <c r="AK110" s="90">
        <f t="shared" si="11"/>
        <v>0.79999999999999993</v>
      </c>
      <c r="AL110" s="78"/>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c r="IW110" s="4"/>
      <c r="IX110" s="4"/>
      <c r="IY110" s="4"/>
      <c r="IZ110" s="4"/>
      <c r="JA110" s="4"/>
      <c r="JB110" s="4"/>
      <c r="JC110" s="4"/>
      <c r="JD110" s="4"/>
      <c r="JE110" s="4"/>
      <c r="JF110" s="4"/>
      <c r="JG110" s="4"/>
      <c r="JH110" s="4"/>
      <c r="JI110" s="4"/>
      <c r="JJ110" s="4"/>
      <c r="JK110" s="4"/>
      <c r="JL110" s="4"/>
      <c r="JM110" s="4"/>
      <c r="JN110" s="4"/>
      <c r="JO110" s="4"/>
      <c r="JP110" s="4"/>
      <c r="JQ110" s="4"/>
      <c r="JR110" s="4"/>
      <c r="JS110" s="4"/>
      <c r="JT110" s="4"/>
      <c r="JU110" s="4"/>
      <c r="JV110" s="4"/>
      <c r="JW110" s="4"/>
      <c r="JX110" s="4"/>
      <c r="JY110" s="4"/>
      <c r="JZ110" s="4"/>
      <c r="KA110" s="4"/>
      <c r="KB110" s="4"/>
      <c r="KC110" s="4"/>
      <c r="KD110" s="4"/>
      <c r="KE110" s="4"/>
      <c r="KF110" s="4"/>
      <c r="KG110" s="4"/>
      <c r="KH110" s="4"/>
      <c r="KI110" s="4"/>
      <c r="KJ110" s="4"/>
      <c r="KK110" s="4"/>
      <c r="KL110" s="4"/>
      <c r="KM110" s="4"/>
      <c r="KN110" s="4"/>
      <c r="KO110" s="4"/>
      <c r="KP110" s="4"/>
      <c r="KQ110" s="4"/>
      <c r="KR110" s="4"/>
      <c r="KS110" s="4"/>
      <c r="KT110" s="4"/>
      <c r="KU110" s="4"/>
      <c r="KV110" s="4"/>
      <c r="KW110" s="4"/>
      <c r="KX110" s="4"/>
      <c r="KY110" s="4"/>
      <c r="KZ110" s="4"/>
      <c r="LA110" s="4"/>
      <c r="LB110" s="4"/>
      <c r="LC110" s="4"/>
      <c r="LD110" s="4"/>
      <c r="LE110" s="4"/>
      <c r="LF110" s="4"/>
      <c r="LG110" s="4"/>
      <c r="LH110" s="4"/>
      <c r="LI110" s="4"/>
      <c r="LJ110" s="4"/>
      <c r="LK110" s="4"/>
      <c r="LL110" s="4"/>
      <c r="LM110" s="4"/>
      <c r="LN110" s="4"/>
      <c r="LO110" s="4"/>
      <c r="LP110" s="4"/>
      <c r="LQ110" s="4"/>
      <c r="LR110" s="4"/>
      <c r="LS110" s="4"/>
      <c r="LT110" s="4"/>
      <c r="LU110" s="4"/>
      <c r="LV110" s="4"/>
      <c r="LW110" s="4"/>
      <c r="LX110" s="4"/>
      <c r="LY110" s="4"/>
      <c r="LZ110" s="4"/>
      <c r="MA110" s="4"/>
      <c r="MB110" s="4"/>
      <c r="MC110" s="4"/>
      <c r="MD110" s="4"/>
      <c r="ME110" s="4"/>
      <c r="MF110" s="4"/>
      <c r="MG110" s="4"/>
      <c r="MH110" s="4"/>
      <c r="MI110" s="4"/>
      <c r="MJ110" s="4"/>
      <c r="MK110" s="4"/>
      <c r="ML110" s="4"/>
      <c r="MM110" s="4"/>
    </row>
    <row r="111" spans="1:351" s="8" customFormat="1" ht="15.75" customHeight="1" x14ac:dyDescent="0.3">
      <c r="A111" s="52" t="s">
        <v>24</v>
      </c>
      <c r="B111" s="126"/>
      <c r="C111" s="126"/>
      <c r="D111" s="142">
        <f>AVERAGE(F111:AK111)</f>
        <v>9.6570588235294116E-2</v>
      </c>
      <c r="E111" s="144">
        <f t="shared" si="10"/>
        <v>0.1</v>
      </c>
      <c r="F111" s="75"/>
      <c r="G111" s="75"/>
      <c r="H111" s="90">
        <v>7.0000000000000007E-2</v>
      </c>
      <c r="I111" s="91">
        <v>0.01</v>
      </c>
      <c r="J111" s="75"/>
      <c r="K111" s="75"/>
      <c r="L111" s="90">
        <v>0.14000000000000001</v>
      </c>
      <c r="M111" s="75"/>
      <c r="N111" s="92">
        <v>0.112</v>
      </c>
      <c r="O111" s="90">
        <v>0.14000000000000001</v>
      </c>
      <c r="P111" s="91">
        <v>4.2500000000000003E-2</v>
      </c>
      <c r="Q111" s="91">
        <v>0.1</v>
      </c>
      <c r="R111" s="90"/>
      <c r="S111" s="75"/>
      <c r="T111" s="90">
        <v>0.01</v>
      </c>
      <c r="U111" s="90">
        <v>0.12</v>
      </c>
      <c r="V111" s="90">
        <v>0.12</v>
      </c>
      <c r="W111" s="75"/>
      <c r="X111" s="90">
        <v>0.1</v>
      </c>
      <c r="Y111" s="90">
        <v>0.06</v>
      </c>
      <c r="Z111" s="91">
        <v>0.23599999999999999</v>
      </c>
      <c r="AA111" s="91">
        <v>0.12</v>
      </c>
      <c r="AB111" s="75"/>
      <c r="AC111" s="90">
        <v>0.05</v>
      </c>
      <c r="AD111" s="75"/>
      <c r="AE111" s="75"/>
      <c r="AF111" s="92">
        <v>6.1199999999999997E-2</v>
      </c>
      <c r="AG111" s="75"/>
      <c r="AH111" s="75"/>
      <c r="AI111" s="90">
        <v>0.15</v>
      </c>
      <c r="AJ111" s="75"/>
      <c r="AK111" s="75"/>
      <c r="AL111" s="78"/>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c r="IW111" s="4"/>
      <c r="IX111" s="4"/>
      <c r="IY111" s="4"/>
      <c r="IZ111" s="4"/>
      <c r="JA111" s="4"/>
      <c r="JB111" s="4"/>
      <c r="JC111" s="4"/>
      <c r="JD111" s="4"/>
      <c r="JE111" s="4"/>
      <c r="JF111" s="4"/>
      <c r="JG111" s="4"/>
      <c r="JH111" s="4"/>
      <c r="JI111" s="4"/>
      <c r="JJ111" s="4"/>
      <c r="JK111" s="4"/>
      <c r="JL111" s="4"/>
      <c r="JM111" s="4"/>
      <c r="JN111" s="4"/>
      <c r="JO111" s="4"/>
      <c r="JP111" s="4"/>
      <c r="JQ111" s="4"/>
      <c r="JR111" s="4"/>
      <c r="JS111" s="4"/>
      <c r="JT111" s="4"/>
      <c r="JU111" s="4"/>
      <c r="JV111" s="4"/>
      <c r="JW111" s="4"/>
      <c r="JX111" s="4"/>
      <c r="JY111" s="4"/>
      <c r="JZ111" s="4"/>
      <c r="KA111" s="4"/>
      <c r="KB111" s="4"/>
      <c r="KC111" s="4"/>
      <c r="KD111" s="4"/>
      <c r="KE111" s="4"/>
      <c r="KF111" s="4"/>
      <c r="KG111" s="4"/>
      <c r="KH111" s="4"/>
      <c r="KI111" s="4"/>
      <c r="KJ111" s="4"/>
      <c r="KK111" s="4"/>
      <c r="KL111" s="4"/>
      <c r="KM111" s="4"/>
      <c r="KN111" s="4"/>
      <c r="KO111" s="4"/>
      <c r="KP111" s="4"/>
      <c r="KQ111" s="4"/>
      <c r="KR111" s="4"/>
      <c r="KS111" s="4"/>
      <c r="KT111" s="4"/>
      <c r="KU111" s="4"/>
      <c r="KV111" s="4"/>
      <c r="KW111" s="4"/>
      <c r="KX111" s="4"/>
      <c r="KY111" s="4"/>
      <c r="KZ111" s="4"/>
      <c r="LA111" s="4"/>
      <c r="LB111" s="4"/>
      <c r="LC111" s="4"/>
      <c r="LD111" s="4"/>
      <c r="LE111" s="4"/>
      <c r="LF111" s="4"/>
      <c r="LG111" s="4"/>
      <c r="LH111" s="4"/>
      <c r="LI111" s="4"/>
      <c r="LJ111" s="4"/>
      <c r="LK111" s="4"/>
      <c r="LL111" s="4"/>
      <c r="LM111" s="4"/>
      <c r="LN111" s="4"/>
      <c r="LO111" s="4"/>
      <c r="LP111" s="4"/>
      <c r="LQ111" s="4"/>
      <c r="LR111" s="4"/>
      <c r="LS111" s="4"/>
      <c r="LT111" s="4"/>
      <c r="LU111" s="4"/>
      <c r="LV111" s="4"/>
      <c r="LW111" s="4"/>
      <c r="LX111" s="4"/>
      <c r="LY111" s="4"/>
      <c r="LZ111" s="4"/>
      <c r="MA111" s="4"/>
      <c r="MB111" s="4"/>
      <c r="MC111" s="4"/>
      <c r="MD111" s="4"/>
      <c r="ME111" s="4"/>
      <c r="MF111" s="4"/>
      <c r="MG111" s="4"/>
      <c r="MH111" s="4"/>
      <c r="MI111" s="4"/>
      <c r="MJ111" s="4"/>
      <c r="MK111" s="4"/>
      <c r="ML111" s="4"/>
      <c r="MM111" s="4"/>
    </row>
    <row r="112" spans="1:351" s="8" customFormat="1" ht="15" customHeight="1" x14ac:dyDescent="0.3">
      <c r="A112" s="52" t="s">
        <v>25</v>
      </c>
      <c r="B112" s="126"/>
      <c r="C112" s="126"/>
      <c r="D112" s="142">
        <f>AVERAGE(F112:AK112)</f>
        <v>6.142857142857143E-2</v>
      </c>
      <c r="E112" s="144">
        <f t="shared" si="10"/>
        <v>0.02</v>
      </c>
      <c r="F112" s="75"/>
      <c r="G112" s="75"/>
      <c r="H112" s="92">
        <v>1.7999999999999999E-2</v>
      </c>
      <c r="I112" s="75"/>
      <c r="J112" s="75"/>
      <c r="K112" s="75"/>
      <c r="L112" s="75"/>
      <c r="M112" s="75"/>
      <c r="N112" s="90"/>
      <c r="O112" s="90">
        <v>0.02</v>
      </c>
      <c r="P112" s="91">
        <v>3.2000000000000001E-2</v>
      </c>
      <c r="Q112" s="75"/>
      <c r="R112" s="90">
        <v>0.06</v>
      </c>
      <c r="S112" s="75"/>
      <c r="T112" s="75">
        <v>0</v>
      </c>
      <c r="U112" s="75"/>
      <c r="V112" s="90">
        <v>0</v>
      </c>
      <c r="W112" s="75"/>
      <c r="X112" s="75"/>
      <c r="Y112" s="75"/>
      <c r="Z112" s="75"/>
      <c r="AA112" s="75"/>
      <c r="AB112" s="75"/>
      <c r="AC112" s="75"/>
      <c r="AD112" s="75"/>
      <c r="AE112" s="75"/>
      <c r="AF112" s="75"/>
      <c r="AG112" s="75"/>
      <c r="AH112" s="90">
        <v>0.3</v>
      </c>
      <c r="AI112" s="75"/>
      <c r="AJ112" s="75"/>
      <c r="AK112" s="75"/>
      <c r="AL112" s="78"/>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c r="IW112" s="4"/>
      <c r="IX112" s="4"/>
      <c r="IY112" s="4"/>
      <c r="IZ112" s="4"/>
      <c r="JA112" s="4"/>
      <c r="JB112" s="4"/>
      <c r="JC112" s="4"/>
      <c r="JD112" s="4"/>
      <c r="JE112" s="4"/>
      <c r="JF112" s="4"/>
      <c r="JG112" s="4"/>
      <c r="JH112" s="4"/>
      <c r="JI112" s="4"/>
      <c r="JJ112" s="4"/>
      <c r="JK112" s="4"/>
      <c r="JL112" s="4"/>
      <c r="JM112" s="4"/>
      <c r="JN112" s="4"/>
      <c r="JO112" s="4"/>
      <c r="JP112" s="4"/>
      <c r="JQ112" s="4"/>
      <c r="JR112" s="4"/>
      <c r="JS112" s="4"/>
      <c r="JT112" s="4"/>
      <c r="JU112" s="4"/>
      <c r="JV112" s="4"/>
      <c r="JW112" s="4"/>
      <c r="JX112" s="4"/>
      <c r="JY112" s="4"/>
      <c r="JZ112" s="4"/>
      <c r="KA112" s="4"/>
      <c r="KB112" s="4"/>
      <c r="KC112" s="4"/>
      <c r="KD112" s="4"/>
      <c r="KE112" s="4"/>
      <c r="KF112" s="4"/>
      <c r="KG112" s="4"/>
      <c r="KH112" s="4"/>
      <c r="KI112" s="4"/>
      <c r="KJ112" s="4"/>
      <c r="KK112" s="4"/>
      <c r="KL112" s="4"/>
      <c r="KM112" s="4"/>
      <c r="KN112" s="4"/>
      <c r="KO112" s="4"/>
      <c r="KP112" s="4"/>
      <c r="KQ112" s="4"/>
      <c r="KR112" s="4"/>
      <c r="KS112" s="4"/>
      <c r="KT112" s="4"/>
      <c r="KU112" s="4"/>
      <c r="KV112" s="4"/>
      <c r="KW112" s="4"/>
      <c r="KX112" s="4"/>
      <c r="KY112" s="4"/>
      <c r="KZ112" s="4"/>
      <c r="LA112" s="4"/>
      <c r="LB112" s="4"/>
      <c r="LC112" s="4"/>
      <c r="LD112" s="4"/>
      <c r="LE112" s="4"/>
      <c r="LF112" s="4"/>
      <c r="LG112" s="4"/>
      <c r="LH112" s="4"/>
      <c r="LI112" s="4"/>
      <c r="LJ112" s="4"/>
      <c r="LK112" s="4"/>
      <c r="LL112" s="4"/>
      <c r="LM112" s="4"/>
      <c r="LN112" s="4"/>
      <c r="LO112" s="4"/>
      <c r="LP112" s="4"/>
      <c r="LQ112" s="4"/>
      <c r="LR112" s="4"/>
      <c r="LS112" s="4"/>
      <c r="LT112" s="4"/>
      <c r="LU112" s="4"/>
      <c r="LV112" s="4"/>
      <c r="LW112" s="4"/>
      <c r="LX112" s="4"/>
      <c r="LY112" s="4"/>
      <c r="LZ112" s="4"/>
      <c r="MA112" s="4"/>
      <c r="MB112" s="4"/>
      <c r="MC112" s="4"/>
      <c r="MD112" s="4"/>
      <c r="ME112" s="4"/>
      <c r="MF112" s="4"/>
      <c r="MG112" s="4"/>
      <c r="MH112" s="4"/>
      <c r="MI112" s="4"/>
      <c r="MJ112" s="4"/>
      <c r="MK112" s="4"/>
      <c r="ML112" s="4"/>
      <c r="MM112" s="4"/>
    </row>
    <row r="113" spans="1:351" s="8" customFormat="1" ht="15.75" customHeight="1" x14ac:dyDescent="0.3">
      <c r="A113" s="53" t="s">
        <v>68</v>
      </c>
      <c r="B113" s="126"/>
      <c r="C113" s="126"/>
      <c r="D113" s="142"/>
      <c r="E113" s="144">
        <f t="shared" si="10"/>
        <v>5.5E-2</v>
      </c>
      <c r="F113" s="91">
        <f t="shared" ref="F113:AJ113" si="12">SUM(F111:F112)</f>
        <v>0</v>
      </c>
      <c r="G113" s="91">
        <f t="shared" si="12"/>
        <v>0</v>
      </c>
      <c r="H113" s="91">
        <f t="shared" si="12"/>
        <v>8.8000000000000009E-2</v>
      </c>
      <c r="I113" s="91">
        <f t="shared" si="12"/>
        <v>0.01</v>
      </c>
      <c r="J113" s="91">
        <f t="shared" si="12"/>
        <v>0</v>
      </c>
      <c r="K113" s="91">
        <f t="shared" si="12"/>
        <v>0</v>
      </c>
      <c r="L113" s="91">
        <f t="shared" si="12"/>
        <v>0.14000000000000001</v>
      </c>
      <c r="M113" s="91">
        <f t="shared" si="12"/>
        <v>0</v>
      </c>
      <c r="N113" s="91">
        <f t="shared" si="12"/>
        <v>0.112</v>
      </c>
      <c r="O113" s="91">
        <f t="shared" si="12"/>
        <v>0.16</v>
      </c>
      <c r="P113" s="91">
        <f t="shared" si="12"/>
        <v>7.4500000000000011E-2</v>
      </c>
      <c r="Q113" s="91">
        <f t="shared" si="12"/>
        <v>0.1</v>
      </c>
      <c r="R113" s="105">
        <f t="shared" si="12"/>
        <v>0.06</v>
      </c>
      <c r="S113" s="91">
        <f t="shared" si="12"/>
        <v>0</v>
      </c>
      <c r="T113" s="91">
        <f t="shared" si="12"/>
        <v>0.01</v>
      </c>
      <c r="U113" s="91">
        <f t="shared" si="12"/>
        <v>0.12</v>
      </c>
      <c r="V113" s="91">
        <f t="shared" si="12"/>
        <v>0.12</v>
      </c>
      <c r="W113" s="91">
        <f t="shared" si="12"/>
        <v>0</v>
      </c>
      <c r="X113" s="91">
        <f t="shared" si="12"/>
        <v>0.1</v>
      </c>
      <c r="Y113" s="91">
        <f t="shared" si="12"/>
        <v>0.06</v>
      </c>
      <c r="Z113" s="91">
        <f t="shared" si="12"/>
        <v>0.23599999999999999</v>
      </c>
      <c r="AA113" s="91">
        <f t="shared" si="12"/>
        <v>0.12</v>
      </c>
      <c r="AB113" s="91">
        <f t="shared" si="12"/>
        <v>0</v>
      </c>
      <c r="AC113" s="91">
        <f t="shared" si="12"/>
        <v>0.05</v>
      </c>
      <c r="AD113" s="91">
        <f t="shared" si="12"/>
        <v>0</v>
      </c>
      <c r="AE113" s="91">
        <f t="shared" si="12"/>
        <v>0</v>
      </c>
      <c r="AF113" s="91">
        <f t="shared" si="12"/>
        <v>6.1199999999999997E-2</v>
      </c>
      <c r="AG113" s="91">
        <f t="shared" si="12"/>
        <v>0</v>
      </c>
      <c r="AH113" s="91">
        <f t="shared" si="12"/>
        <v>0.3</v>
      </c>
      <c r="AI113" s="91">
        <f t="shared" si="12"/>
        <v>0.15</v>
      </c>
      <c r="AJ113" s="91">
        <f t="shared" si="12"/>
        <v>0</v>
      </c>
      <c r="AK113" s="91">
        <f>SUM(AK111:AK112)</f>
        <v>0</v>
      </c>
      <c r="AL113" s="78"/>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c r="IW113" s="4"/>
      <c r="IX113" s="4"/>
      <c r="IY113" s="4"/>
      <c r="IZ113" s="4"/>
      <c r="JA113" s="4"/>
      <c r="JB113" s="4"/>
      <c r="JC113" s="4"/>
      <c r="JD113" s="4"/>
      <c r="JE113" s="4"/>
      <c r="JF113" s="4"/>
      <c r="JG113" s="4"/>
      <c r="JH113" s="4"/>
      <c r="JI113" s="4"/>
      <c r="JJ113" s="4"/>
      <c r="JK113" s="4"/>
      <c r="JL113" s="4"/>
      <c r="JM113" s="4"/>
      <c r="JN113" s="4"/>
      <c r="JO113" s="4"/>
      <c r="JP113" s="4"/>
      <c r="JQ113" s="4"/>
      <c r="JR113" s="4"/>
      <c r="JS113" s="4"/>
      <c r="JT113" s="4"/>
      <c r="JU113" s="4"/>
      <c r="JV113" s="4"/>
      <c r="JW113" s="4"/>
      <c r="JX113" s="4"/>
      <c r="JY113" s="4"/>
      <c r="JZ113" s="4"/>
      <c r="KA113" s="4"/>
      <c r="KB113" s="4"/>
      <c r="KC113" s="4"/>
      <c r="KD113" s="4"/>
      <c r="KE113" s="4"/>
      <c r="KF113" s="4"/>
      <c r="KG113" s="4"/>
      <c r="KH113" s="4"/>
      <c r="KI113" s="4"/>
      <c r="KJ113" s="4"/>
      <c r="KK113" s="4"/>
      <c r="KL113" s="4"/>
      <c r="KM113" s="4"/>
      <c r="KN113" s="4"/>
      <c r="KO113" s="4"/>
      <c r="KP113" s="4"/>
      <c r="KQ113" s="4"/>
      <c r="KR113" s="4"/>
      <c r="KS113" s="4"/>
      <c r="KT113" s="4"/>
      <c r="KU113" s="4"/>
      <c r="KV113" s="4"/>
      <c r="KW113" s="4"/>
      <c r="KX113" s="4"/>
      <c r="KY113" s="4"/>
      <c r="KZ113" s="4"/>
      <c r="LA113" s="4"/>
      <c r="LB113" s="4"/>
      <c r="LC113" s="4"/>
      <c r="LD113" s="4"/>
      <c r="LE113" s="4"/>
      <c r="LF113" s="4"/>
      <c r="LG113" s="4"/>
      <c r="LH113" s="4"/>
      <c r="LI113" s="4"/>
      <c r="LJ113" s="4"/>
      <c r="LK113" s="4"/>
      <c r="LL113" s="4"/>
      <c r="LM113" s="4"/>
      <c r="LN113" s="4"/>
      <c r="LO113" s="4"/>
      <c r="LP113" s="4"/>
      <c r="LQ113" s="4"/>
      <c r="LR113" s="4"/>
      <c r="LS113" s="4"/>
      <c r="LT113" s="4"/>
      <c r="LU113" s="4"/>
      <c r="LV113" s="4"/>
      <c r="LW113" s="4"/>
      <c r="LX113" s="4"/>
      <c r="LY113" s="4"/>
      <c r="LZ113" s="4"/>
      <c r="MA113" s="4"/>
      <c r="MB113" s="4"/>
      <c r="MC113" s="4"/>
      <c r="MD113" s="4"/>
      <c r="ME113" s="4"/>
      <c r="MF113" s="4"/>
      <c r="MG113" s="4"/>
      <c r="MH113" s="4"/>
      <c r="MI113" s="4"/>
      <c r="MJ113" s="4"/>
      <c r="MK113" s="4"/>
      <c r="ML113" s="4"/>
      <c r="MM113" s="4"/>
    </row>
    <row r="114" spans="1:351" s="8" customFormat="1" ht="16.5" customHeight="1" x14ac:dyDescent="0.3">
      <c r="A114" s="52" t="s">
        <v>26</v>
      </c>
      <c r="B114" s="126"/>
      <c r="C114" s="126"/>
      <c r="D114" s="142">
        <f>AVERAGE(F114:AK114)</f>
        <v>0.24375862068965512</v>
      </c>
      <c r="E114" s="144">
        <f t="shared" si="10"/>
        <v>0.19600000000000001</v>
      </c>
      <c r="F114" s="90">
        <v>0.15</v>
      </c>
      <c r="G114" s="75"/>
      <c r="H114" s="90">
        <v>0.11</v>
      </c>
      <c r="I114" s="91">
        <v>0.47</v>
      </c>
      <c r="J114" s="75"/>
      <c r="K114" s="75"/>
      <c r="L114" s="90">
        <v>0.2</v>
      </c>
      <c r="M114" s="90">
        <v>0.5</v>
      </c>
      <c r="N114" s="92">
        <v>0.19600000000000001</v>
      </c>
      <c r="O114" s="90">
        <v>0.09</v>
      </c>
      <c r="P114" s="91">
        <v>6.0699999999999997E-2</v>
      </c>
      <c r="Q114" s="91">
        <v>0.8</v>
      </c>
      <c r="R114" s="90">
        <v>0.17</v>
      </c>
      <c r="S114" s="91">
        <v>0.34200000000000003</v>
      </c>
      <c r="T114" s="90">
        <v>0.73</v>
      </c>
      <c r="U114" s="90">
        <v>0.13</v>
      </c>
      <c r="V114" s="90">
        <v>0.17</v>
      </c>
      <c r="W114" s="90">
        <v>0.34</v>
      </c>
      <c r="X114" s="90">
        <v>0.21</v>
      </c>
      <c r="Y114" s="90">
        <v>0.27</v>
      </c>
      <c r="Z114" s="92">
        <v>9.4E-2</v>
      </c>
      <c r="AA114" s="91">
        <v>0.32</v>
      </c>
      <c r="AB114" s="90">
        <v>0.47</v>
      </c>
      <c r="AC114" s="90">
        <v>0.12</v>
      </c>
      <c r="AD114" s="90">
        <v>0.02</v>
      </c>
      <c r="AE114" s="90">
        <v>0.09</v>
      </c>
      <c r="AF114" s="92">
        <v>7.6300000000000007E-2</v>
      </c>
      <c r="AG114" s="91">
        <v>0.2</v>
      </c>
      <c r="AH114" s="90">
        <v>0.05</v>
      </c>
      <c r="AI114" s="90">
        <v>0.1</v>
      </c>
      <c r="AJ114" s="90">
        <v>0.39</v>
      </c>
      <c r="AK114" s="91">
        <v>0.2</v>
      </c>
      <c r="AL114" s="78"/>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c r="IW114" s="4"/>
      <c r="IX114" s="4"/>
      <c r="IY114" s="4"/>
      <c r="IZ114" s="4"/>
      <c r="JA114" s="4"/>
      <c r="JB114" s="4"/>
      <c r="JC114" s="4"/>
      <c r="JD114" s="4"/>
      <c r="JE114" s="4"/>
      <c r="JF114" s="4"/>
      <c r="JG114" s="4"/>
      <c r="JH114" s="4"/>
      <c r="JI114" s="4"/>
      <c r="JJ114" s="4"/>
      <c r="JK114" s="4"/>
      <c r="JL114" s="4"/>
      <c r="JM114" s="4"/>
      <c r="JN114" s="4"/>
      <c r="JO114" s="4"/>
      <c r="JP114" s="4"/>
      <c r="JQ114" s="4"/>
      <c r="JR114" s="4"/>
      <c r="JS114" s="4"/>
      <c r="JT114" s="4"/>
      <c r="JU114" s="4"/>
      <c r="JV114" s="4"/>
      <c r="JW114" s="4"/>
      <c r="JX114" s="4"/>
      <c r="JY114" s="4"/>
      <c r="JZ114" s="4"/>
      <c r="KA114" s="4"/>
      <c r="KB114" s="4"/>
      <c r="KC114" s="4"/>
      <c r="KD114" s="4"/>
      <c r="KE114" s="4"/>
      <c r="KF114" s="4"/>
      <c r="KG114" s="4"/>
      <c r="KH114" s="4"/>
      <c r="KI114" s="4"/>
      <c r="KJ114" s="4"/>
      <c r="KK114" s="4"/>
      <c r="KL114" s="4"/>
      <c r="KM114" s="4"/>
      <c r="KN114" s="4"/>
      <c r="KO114" s="4"/>
      <c r="KP114" s="4"/>
      <c r="KQ114" s="4"/>
      <c r="KR114" s="4"/>
      <c r="KS114" s="4"/>
      <c r="KT114" s="4"/>
      <c r="KU114" s="4"/>
      <c r="KV114" s="4"/>
      <c r="KW114" s="4"/>
      <c r="KX114" s="4"/>
      <c r="KY114" s="4"/>
      <c r="KZ114" s="4"/>
      <c r="LA114" s="4"/>
      <c r="LB114" s="4"/>
      <c r="LC114" s="4"/>
      <c r="LD114" s="4"/>
      <c r="LE114" s="4"/>
      <c r="LF114" s="4"/>
      <c r="LG114" s="4"/>
      <c r="LH114" s="4"/>
      <c r="LI114" s="4"/>
      <c r="LJ114" s="4"/>
      <c r="LK114" s="4"/>
      <c r="LL114" s="4"/>
      <c r="LM114" s="4"/>
      <c r="LN114" s="4"/>
      <c r="LO114" s="4"/>
      <c r="LP114" s="4"/>
      <c r="LQ114" s="4"/>
      <c r="LR114" s="4"/>
      <c r="LS114" s="4"/>
      <c r="LT114" s="4"/>
      <c r="LU114" s="4"/>
      <c r="LV114" s="4"/>
      <c r="LW114" s="4"/>
      <c r="LX114" s="4"/>
      <c r="LY114" s="4"/>
      <c r="LZ114" s="4"/>
      <c r="MA114" s="4"/>
      <c r="MB114" s="4"/>
      <c r="MC114" s="4"/>
      <c r="MD114" s="4"/>
      <c r="ME114" s="4"/>
      <c r="MF114" s="4"/>
      <c r="MG114" s="4"/>
      <c r="MH114" s="4"/>
      <c r="MI114" s="4"/>
      <c r="MJ114" s="4"/>
      <c r="MK114" s="4"/>
      <c r="ML114" s="4"/>
      <c r="MM114" s="4"/>
    </row>
    <row r="115" spans="1:351" s="8" customFormat="1" x14ac:dyDescent="0.3">
      <c r="A115" s="53" t="s">
        <v>66</v>
      </c>
      <c r="B115" s="126"/>
      <c r="C115" s="126"/>
      <c r="D115" s="104"/>
      <c r="E115" s="144"/>
      <c r="F115" s="90"/>
      <c r="G115" s="90"/>
      <c r="H115" s="90">
        <f t="shared" ref="G115:AK115" si="13">H110+H113+H114</f>
        <v>1</v>
      </c>
      <c r="I115" s="90">
        <f t="shared" si="13"/>
        <v>1</v>
      </c>
      <c r="J115" s="90">
        <f t="shared" si="13"/>
        <v>0</v>
      </c>
      <c r="K115" s="90">
        <f t="shared" si="13"/>
        <v>0</v>
      </c>
      <c r="L115" s="90">
        <f t="shared" si="13"/>
        <v>1</v>
      </c>
      <c r="M115" s="90">
        <f t="shared" si="13"/>
        <v>1</v>
      </c>
      <c r="N115" s="90">
        <f t="shared" si="13"/>
        <v>1</v>
      </c>
      <c r="O115" s="90">
        <f t="shared" si="13"/>
        <v>1</v>
      </c>
      <c r="P115" s="90">
        <f t="shared" si="13"/>
        <v>1</v>
      </c>
      <c r="Q115" s="90">
        <f t="shared" si="13"/>
        <v>1</v>
      </c>
      <c r="R115" s="127"/>
      <c r="S115" s="90">
        <f t="shared" si="13"/>
        <v>1</v>
      </c>
      <c r="T115" s="90">
        <f t="shared" si="13"/>
        <v>1</v>
      </c>
      <c r="U115" s="90">
        <f t="shared" si="13"/>
        <v>1</v>
      </c>
      <c r="V115" s="90">
        <f t="shared" si="13"/>
        <v>1</v>
      </c>
      <c r="W115" s="90">
        <f t="shared" si="13"/>
        <v>1</v>
      </c>
      <c r="X115" s="90">
        <f t="shared" si="13"/>
        <v>0.99999999999999989</v>
      </c>
      <c r="Y115" s="90">
        <f t="shared" si="13"/>
        <v>1</v>
      </c>
      <c r="Z115" s="90">
        <f t="shared" si="13"/>
        <v>0.99999999999999989</v>
      </c>
      <c r="AA115" s="90">
        <f t="shared" si="13"/>
        <v>1</v>
      </c>
      <c r="AB115" s="90">
        <f t="shared" si="13"/>
        <v>1</v>
      </c>
      <c r="AC115" s="90">
        <f t="shared" si="13"/>
        <v>1</v>
      </c>
      <c r="AD115" s="90">
        <f t="shared" si="13"/>
        <v>1</v>
      </c>
      <c r="AE115" s="127"/>
      <c r="AF115" s="90">
        <f t="shared" si="13"/>
        <v>0.99950000000000017</v>
      </c>
      <c r="AG115" s="90">
        <f t="shared" si="13"/>
        <v>1</v>
      </c>
      <c r="AH115" s="90">
        <f t="shared" si="13"/>
        <v>1</v>
      </c>
      <c r="AI115" s="127"/>
      <c r="AJ115" s="90">
        <f t="shared" si="13"/>
        <v>1</v>
      </c>
      <c r="AK115" s="90">
        <f t="shared" si="13"/>
        <v>1</v>
      </c>
      <c r="AL115" s="78"/>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c r="IW115" s="4"/>
      <c r="IX115" s="4"/>
      <c r="IY115" s="4"/>
      <c r="IZ115" s="4"/>
      <c r="JA115" s="4"/>
      <c r="JB115" s="4"/>
      <c r="JC115" s="4"/>
      <c r="JD115" s="4"/>
      <c r="JE115" s="4"/>
      <c r="JF115" s="4"/>
      <c r="JG115" s="4"/>
      <c r="JH115" s="4"/>
      <c r="JI115" s="4"/>
      <c r="JJ115" s="4"/>
      <c r="JK115" s="4"/>
      <c r="JL115" s="4"/>
      <c r="JM115" s="4"/>
      <c r="JN115" s="4"/>
      <c r="JO115" s="4"/>
      <c r="JP115" s="4"/>
      <c r="JQ115" s="4"/>
      <c r="JR115" s="4"/>
      <c r="JS115" s="4"/>
      <c r="JT115" s="4"/>
      <c r="JU115" s="4"/>
      <c r="JV115" s="4"/>
      <c r="JW115" s="4"/>
      <c r="JX115" s="4"/>
      <c r="JY115" s="4"/>
      <c r="JZ115" s="4"/>
      <c r="KA115" s="4"/>
      <c r="KB115" s="4"/>
      <c r="KC115" s="4"/>
      <c r="KD115" s="4"/>
      <c r="KE115" s="4"/>
      <c r="KF115" s="4"/>
      <c r="KG115" s="4"/>
      <c r="KH115" s="4"/>
      <c r="KI115" s="4"/>
      <c r="KJ115" s="4"/>
      <c r="KK115" s="4"/>
      <c r="KL115" s="4"/>
      <c r="KM115" s="4"/>
      <c r="KN115" s="4"/>
      <c r="KO115" s="4"/>
      <c r="KP115" s="4"/>
      <c r="KQ115" s="4"/>
      <c r="KR115" s="4"/>
      <c r="KS115" s="4"/>
      <c r="KT115" s="4"/>
      <c r="KU115" s="4"/>
      <c r="KV115" s="4"/>
      <c r="KW115" s="4"/>
      <c r="KX115" s="4"/>
      <c r="KY115" s="4"/>
      <c r="KZ115" s="4"/>
      <c r="LA115" s="4"/>
      <c r="LB115" s="4"/>
      <c r="LC115" s="4"/>
      <c r="LD115" s="4"/>
      <c r="LE115" s="4"/>
      <c r="LF115" s="4"/>
      <c r="LG115" s="4"/>
      <c r="LH115" s="4"/>
      <c r="LI115" s="4"/>
      <c r="LJ115" s="4"/>
      <c r="LK115" s="4"/>
      <c r="LL115" s="4"/>
      <c r="LM115" s="4"/>
      <c r="LN115" s="4"/>
      <c r="LO115" s="4"/>
      <c r="LP115" s="4"/>
      <c r="LQ115" s="4"/>
      <c r="LR115" s="4"/>
      <c r="LS115" s="4"/>
      <c r="LT115" s="4"/>
      <c r="LU115" s="4"/>
      <c r="LV115" s="4"/>
      <c r="LW115" s="4"/>
      <c r="LX115" s="4"/>
      <c r="LY115" s="4"/>
      <c r="LZ115" s="4"/>
      <c r="MA115" s="4"/>
      <c r="MB115" s="4"/>
      <c r="MC115" s="4"/>
      <c r="MD115" s="4"/>
      <c r="ME115" s="4"/>
      <c r="MF115" s="4"/>
      <c r="MG115" s="4"/>
      <c r="MH115" s="4"/>
      <c r="MI115" s="4"/>
      <c r="MJ115" s="4"/>
      <c r="MK115" s="4"/>
      <c r="ML115" s="4"/>
      <c r="MM115" s="4"/>
    </row>
    <row r="116" spans="1:351" s="8" customFormat="1" ht="28.5" customHeight="1" x14ac:dyDescent="0.3">
      <c r="A116" s="43" t="s">
        <v>274</v>
      </c>
      <c r="B116" s="154"/>
      <c r="C116" s="154"/>
      <c r="D116" s="155">
        <f>AVERAGE(F116:AK116)</f>
        <v>29062.655172413793</v>
      </c>
      <c r="E116" s="149">
        <f t="shared" si="10"/>
        <v>17000</v>
      </c>
      <c r="F116" s="98">
        <v>12000</v>
      </c>
      <c r="G116" s="99">
        <v>27861</v>
      </c>
      <c r="H116" s="99">
        <v>27626</v>
      </c>
      <c r="I116" s="98">
        <v>9000</v>
      </c>
      <c r="J116" s="106">
        <v>6000</v>
      </c>
      <c r="K116" s="106">
        <v>53051</v>
      </c>
      <c r="L116" s="99">
        <v>26068</v>
      </c>
      <c r="M116" s="99">
        <v>11419</v>
      </c>
      <c r="N116" s="99">
        <v>16205</v>
      </c>
      <c r="O116" s="99">
        <v>22220</v>
      </c>
      <c r="P116" s="98">
        <v>102000</v>
      </c>
      <c r="Q116" s="98">
        <v>17000</v>
      </c>
      <c r="R116" s="99">
        <v>36700</v>
      </c>
      <c r="S116" s="98">
        <v>3523</v>
      </c>
      <c r="T116" s="99">
        <v>6000</v>
      </c>
      <c r="U116" s="99">
        <v>18897</v>
      </c>
      <c r="V116" s="99">
        <v>8000</v>
      </c>
      <c r="W116" s="75"/>
      <c r="X116" s="98">
        <v>77126</v>
      </c>
      <c r="Y116" s="99">
        <v>4833</v>
      </c>
      <c r="Z116" s="99">
        <v>7000</v>
      </c>
      <c r="AA116" s="99">
        <v>21250</v>
      </c>
      <c r="AB116" s="99">
        <v>3382</v>
      </c>
      <c r="AC116" s="99">
        <v>140000</v>
      </c>
      <c r="AD116" s="75"/>
      <c r="AE116" s="99">
        <v>3357</v>
      </c>
      <c r="AF116" s="99">
        <v>108239</v>
      </c>
      <c r="AG116" s="99">
        <v>1800</v>
      </c>
      <c r="AH116" s="98">
        <v>10000</v>
      </c>
      <c r="AI116" s="99">
        <v>24500</v>
      </c>
      <c r="AJ116" s="99">
        <v>37760</v>
      </c>
      <c r="AK116" s="75"/>
      <c r="AL116" s="78"/>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c r="IW116" s="4"/>
      <c r="IX116" s="4"/>
      <c r="IY116" s="4"/>
      <c r="IZ116" s="4"/>
      <c r="JA116" s="4"/>
      <c r="JB116" s="4"/>
      <c r="JC116" s="4"/>
      <c r="JD116" s="4"/>
      <c r="JE116" s="4"/>
      <c r="JF116" s="4"/>
      <c r="JG116" s="4"/>
      <c r="JH116" s="4"/>
      <c r="JI116" s="4"/>
      <c r="JJ116" s="4"/>
      <c r="JK116" s="4"/>
      <c r="JL116" s="4"/>
      <c r="JM116" s="4"/>
      <c r="JN116" s="4"/>
      <c r="JO116" s="4"/>
      <c r="JP116" s="4"/>
      <c r="JQ116" s="4"/>
      <c r="JR116" s="4"/>
      <c r="JS116" s="4"/>
      <c r="JT116" s="4"/>
      <c r="JU116" s="4"/>
      <c r="JV116" s="4"/>
      <c r="JW116" s="4"/>
      <c r="JX116" s="4"/>
      <c r="JY116" s="4"/>
      <c r="JZ116" s="4"/>
      <c r="KA116" s="4"/>
      <c r="KB116" s="4"/>
      <c r="KC116" s="4"/>
      <c r="KD116" s="4"/>
      <c r="KE116" s="4"/>
      <c r="KF116" s="4"/>
      <c r="KG116" s="4"/>
      <c r="KH116" s="4"/>
      <c r="KI116" s="4"/>
      <c r="KJ116" s="4"/>
      <c r="KK116" s="4"/>
      <c r="KL116" s="4"/>
      <c r="KM116" s="4"/>
      <c r="KN116" s="4"/>
      <c r="KO116" s="4"/>
      <c r="KP116" s="4"/>
      <c r="KQ116" s="4"/>
      <c r="KR116" s="4"/>
      <c r="KS116" s="4"/>
      <c r="KT116" s="4"/>
      <c r="KU116" s="4"/>
      <c r="KV116" s="4"/>
      <c r="KW116" s="4"/>
      <c r="KX116" s="4"/>
      <c r="KY116" s="4"/>
      <c r="KZ116" s="4"/>
      <c r="LA116" s="4"/>
      <c r="LB116" s="4"/>
      <c r="LC116" s="4"/>
      <c r="LD116" s="4"/>
      <c r="LE116" s="4"/>
      <c r="LF116" s="4"/>
      <c r="LG116" s="4"/>
      <c r="LH116" s="4"/>
      <c r="LI116" s="4"/>
      <c r="LJ116" s="4"/>
      <c r="LK116" s="4"/>
      <c r="LL116" s="4"/>
      <c r="LM116" s="4"/>
      <c r="LN116" s="4"/>
      <c r="LO116" s="4"/>
      <c r="LP116" s="4"/>
      <c r="LQ116" s="4"/>
      <c r="LR116" s="4"/>
      <c r="LS116" s="4"/>
      <c r="LT116" s="4"/>
      <c r="LU116" s="4"/>
      <c r="LV116" s="4"/>
      <c r="LW116" s="4"/>
      <c r="LX116" s="4"/>
      <c r="LY116" s="4"/>
      <c r="LZ116" s="4"/>
      <c r="MA116" s="4"/>
      <c r="MB116" s="4"/>
      <c r="MC116" s="4"/>
      <c r="MD116" s="4"/>
      <c r="ME116" s="4"/>
      <c r="MF116" s="4"/>
      <c r="MG116" s="4"/>
      <c r="MH116" s="4"/>
      <c r="MI116" s="4"/>
      <c r="MJ116" s="4"/>
      <c r="MK116" s="4"/>
      <c r="ML116" s="4"/>
      <c r="MM116" s="4"/>
    </row>
    <row r="117" spans="1:351" s="8" customFormat="1" ht="27.75" customHeight="1" x14ac:dyDescent="0.3">
      <c r="A117" s="43" t="s">
        <v>275</v>
      </c>
      <c r="B117" s="154"/>
      <c r="C117" s="154"/>
      <c r="D117" s="155">
        <f>AVERAGE(F117:AK117)</f>
        <v>273110.76148148149</v>
      </c>
      <c r="E117" s="149">
        <f t="shared" si="10"/>
        <v>121800</v>
      </c>
      <c r="F117" s="98">
        <v>10000</v>
      </c>
      <c r="G117" s="99">
        <v>41954</v>
      </c>
      <c r="H117" s="99">
        <v>51935</v>
      </c>
      <c r="I117" s="98">
        <v>119000</v>
      </c>
      <c r="J117" s="100">
        <v>143229.56</v>
      </c>
      <c r="K117" s="106">
        <v>-41551</v>
      </c>
      <c r="L117" s="99">
        <v>209773</v>
      </c>
      <c r="M117" s="99">
        <v>128574</v>
      </c>
      <c r="N117" s="99">
        <v>110597</v>
      </c>
      <c r="O117" s="99">
        <v>229214</v>
      </c>
      <c r="P117" s="98">
        <v>1766000</v>
      </c>
      <c r="Q117" s="98">
        <v>45000</v>
      </c>
      <c r="R117" s="99">
        <v>153698</v>
      </c>
      <c r="S117" s="98">
        <v>81447</v>
      </c>
      <c r="T117" s="99">
        <v>25000</v>
      </c>
      <c r="U117" s="99">
        <v>223000</v>
      </c>
      <c r="V117" s="99">
        <v>143000</v>
      </c>
      <c r="W117" s="75"/>
      <c r="X117" s="98">
        <v>78310</v>
      </c>
      <c r="Y117" s="99">
        <v>25000</v>
      </c>
      <c r="Z117" s="99">
        <v>134072</v>
      </c>
      <c r="AA117" s="99">
        <v>121800</v>
      </c>
      <c r="AB117" s="99">
        <v>70193</v>
      </c>
      <c r="AC117" s="99">
        <v>529000</v>
      </c>
      <c r="AD117" s="75"/>
      <c r="AE117" s="75"/>
      <c r="AF117" s="99">
        <v>1682336</v>
      </c>
      <c r="AG117" s="75"/>
      <c r="AH117" s="98">
        <v>70000</v>
      </c>
      <c r="AI117" s="99">
        <v>263048</v>
      </c>
      <c r="AJ117" s="99">
        <v>960361</v>
      </c>
      <c r="AK117" s="75"/>
      <c r="AL117" s="78"/>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c r="IW117" s="4"/>
      <c r="IX117" s="4"/>
      <c r="IY117" s="4"/>
      <c r="IZ117" s="4"/>
      <c r="JA117" s="4"/>
      <c r="JB117" s="4"/>
      <c r="JC117" s="4"/>
      <c r="JD117" s="4"/>
      <c r="JE117" s="4"/>
      <c r="JF117" s="4"/>
      <c r="JG117" s="4"/>
      <c r="JH117" s="4"/>
      <c r="JI117" s="4"/>
      <c r="JJ117" s="4"/>
      <c r="JK117" s="4"/>
      <c r="JL117" s="4"/>
      <c r="JM117" s="4"/>
      <c r="JN117" s="4"/>
      <c r="JO117" s="4"/>
      <c r="JP117" s="4"/>
      <c r="JQ117" s="4"/>
      <c r="JR117" s="4"/>
      <c r="JS117" s="4"/>
      <c r="JT117" s="4"/>
      <c r="JU117" s="4"/>
      <c r="JV117" s="4"/>
      <c r="JW117" s="4"/>
      <c r="JX117" s="4"/>
      <c r="JY117" s="4"/>
      <c r="JZ117" s="4"/>
      <c r="KA117" s="4"/>
      <c r="KB117" s="4"/>
      <c r="KC117" s="4"/>
      <c r="KD117" s="4"/>
      <c r="KE117" s="4"/>
      <c r="KF117" s="4"/>
      <c r="KG117" s="4"/>
      <c r="KH117" s="4"/>
      <c r="KI117" s="4"/>
      <c r="KJ117" s="4"/>
      <c r="KK117" s="4"/>
      <c r="KL117" s="4"/>
      <c r="KM117" s="4"/>
      <c r="KN117" s="4"/>
      <c r="KO117" s="4"/>
      <c r="KP117" s="4"/>
      <c r="KQ117" s="4"/>
      <c r="KR117" s="4"/>
      <c r="KS117" s="4"/>
      <c r="KT117" s="4"/>
      <c r="KU117" s="4"/>
      <c r="KV117" s="4"/>
      <c r="KW117" s="4"/>
      <c r="KX117" s="4"/>
      <c r="KY117" s="4"/>
      <c r="KZ117" s="4"/>
      <c r="LA117" s="4"/>
      <c r="LB117" s="4"/>
      <c r="LC117" s="4"/>
      <c r="LD117" s="4"/>
      <c r="LE117" s="4"/>
      <c r="LF117" s="4"/>
      <c r="LG117" s="4"/>
      <c r="LH117" s="4"/>
      <c r="LI117" s="4"/>
      <c r="LJ117" s="4"/>
      <c r="LK117" s="4"/>
      <c r="LL117" s="4"/>
      <c r="LM117" s="4"/>
      <c r="LN117" s="4"/>
      <c r="LO117" s="4"/>
      <c r="LP117" s="4"/>
      <c r="LQ117" s="4"/>
      <c r="LR117" s="4"/>
      <c r="LS117" s="4"/>
      <c r="LT117" s="4"/>
      <c r="LU117" s="4"/>
      <c r="LV117" s="4"/>
      <c r="LW117" s="4"/>
      <c r="LX117" s="4"/>
      <c r="LY117" s="4"/>
      <c r="LZ117" s="4"/>
      <c r="MA117" s="4"/>
      <c r="MB117" s="4"/>
      <c r="MC117" s="4"/>
      <c r="MD117" s="4"/>
      <c r="ME117" s="4"/>
      <c r="MF117" s="4"/>
      <c r="MG117" s="4"/>
      <c r="MH117" s="4"/>
      <c r="MI117" s="4"/>
      <c r="MJ117" s="4"/>
      <c r="MK117" s="4"/>
      <c r="ML117" s="4"/>
      <c r="MM117" s="4"/>
    </row>
    <row r="118" spans="1:351" s="8" customFormat="1" ht="15.75" customHeight="1" x14ac:dyDescent="0.3">
      <c r="A118" s="60" t="s">
        <v>27</v>
      </c>
      <c r="B118" s="63"/>
      <c r="C118" s="63"/>
      <c r="D118" s="63"/>
      <c r="E118" s="63"/>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7"/>
      <c r="AL118" s="78"/>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c r="IW118" s="4"/>
      <c r="IX118" s="4"/>
      <c r="IY118" s="4"/>
      <c r="IZ118" s="4"/>
      <c r="JA118" s="4"/>
      <c r="JB118" s="4"/>
      <c r="JC118" s="4"/>
      <c r="JD118" s="4"/>
      <c r="JE118" s="4"/>
      <c r="JF118" s="4"/>
      <c r="JG118" s="4"/>
      <c r="JH118" s="4"/>
      <c r="JI118" s="4"/>
      <c r="JJ118" s="4"/>
      <c r="JK118" s="4"/>
      <c r="JL118" s="4"/>
      <c r="JM118" s="4"/>
      <c r="JN118" s="4"/>
      <c r="JO118" s="4"/>
      <c r="JP118" s="4"/>
      <c r="JQ118" s="4"/>
      <c r="JR118" s="4"/>
      <c r="JS118" s="4"/>
      <c r="JT118" s="4"/>
      <c r="JU118" s="4"/>
      <c r="JV118" s="4"/>
      <c r="JW118" s="4"/>
      <c r="JX118" s="4"/>
      <c r="JY118" s="4"/>
      <c r="JZ118" s="4"/>
      <c r="KA118" s="4"/>
      <c r="KB118" s="4"/>
      <c r="KC118" s="4"/>
      <c r="KD118" s="4"/>
      <c r="KE118" s="4"/>
      <c r="KF118" s="4"/>
      <c r="KG118" s="4"/>
      <c r="KH118" s="4"/>
      <c r="KI118" s="4"/>
      <c r="KJ118" s="4"/>
      <c r="KK118" s="4"/>
      <c r="KL118" s="4"/>
      <c r="KM118" s="4"/>
      <c r="KN118" s="4"/>
      <c r="KO118" s="4"/>
      <c r="KP118" s="4"/>
      <c r="KQ118" s="4"/>
      <c r="KR118" s="4"/>
      <c r="KS118" s="4"/>
      <c r="KT118" s="4"/>
      <c r="KU118" s="4"/>
      <c r="KV118" s="4"/>
      <c r="KW118" s="4"/>
      <c r="KX118" s="4"/>
      <c r="KY118" s="4"/>
      <c r="KZ118" s="4"/>
      <c r="LA118" s="4"/>
      <c r="LB118" s="4"/>
      <c r="LC118" s="4"/>
      <c r="LD118" s="4"/>
      <c r="LE118" s="4"/>
      <c r="LF118" s="4"/>
      <c r="LG118" s="4"/>
      <c r="LH118" s="4"/>
      <c r="LI118" s="4"/>
      <c r="LJ118" s="4"/>
      <c r="LK118" s="4"/>
      <c r="LL118" s="4"/>
      <c r="LM118" s="4"/>
      <c r="LN118" s="4"/>
      <c r="LO118" s="4"/>
      <c r="LP118" s="4"/>
      <c r="LQ118" s="4"/>
      <c r="LR118" s="4"/>
      <c r="LS118" s="4"/>
      <c r="LT118" s="4"/>
      <c r="LU118" s="4"/>
      <c r="LV118" s="4"/>
      <c r="LW118" s="4"/>
      <c r="LX118" s="4"/>
      <c r="LY118" s="4"/>
      <c r="LZ118" s="4"/>
      <c r="MA118" s="4"/>
      <c r="MB118" s="4"/>
      <c r="MC118" s="4"/>
      <c r="MD118" s="4"/>
      <c r="ME118" s="4"/>
      <c r="MF118" s="4"/>
      <c r="MG118" s="4"/>
      <c r="MH118" s="4"/>
      <c r="MI118" s="4"/>
      <c r="MJ118" s="4"/>
      <c r="MK118" s="4"/>
      <c r="ML118" s="4"/>
      <c r="MM118" s="4"/>
    </row>
    <row r="119" spans="1:351" s="8" customFormat="1" ht="52" x14ac:dyDescent="0.3">
      <c r="A119" s="9" t="s">
        <v>276</v>
      </c>
      <c r="B119" s="156"/>
      <c r="C119" s="51">
        <f>SUM(F119:AK119)</f>
        <v>1523</v>
      </c>
      <c r="D119" s="157">
        <f>AVERAGE(F119:AK119)</f>
        <v>54.392857142857146</v>
      </c>
      <c r="E119" s="157">
        <f>MEDIAN(F119:AK119)</f>
        <v>22.5</v>
      </c>
      <c r="F119" s="75">
        <v>7</v>
      </c>
      <c r="G119" s="75">
        <v>22</v>
      </c>
      <c r="H119" s="75">
        <v>28</v>
      </c>
      <c r="I119" s="75">
        <v>22</v>
      </c>
      <c r="J119" s="75">
        <v>22</v>
      </c>
      <c r="K119" s="81">
        <v>17</v>
      </c>
      <c r="L119" s="81">
        <v>7</v>
      </c>
      <c r="M119" s="85"/>
      <c r="N119" s="81">
        <v>23</v>
      </c>
      <c r="O119" s="81">
        <v>19</v>
      </c>
      <c r="P119" s="81">
        <v>34</v>
      </c>
      <c r="Q119" s="81">
        <v>200</v>
      </c>
      <c r="R119" s="81">
        <v>210</v>
      </c>
      <c r="S119" s="81">
        <v>7</v>
      </c>
      <c r="T119" s="81">
        <v>3</v>
      </c>
      <c r="U119" s="85">
        <v>53</v>
      </c>
      <c r="V119" s="81">
        <v>14</v>
      </c>
      <c r="W119" s="85"/>
      <c r="X119" s="75">
        <v>325</v>
      </c>
      <c r="Y119" s="81">
        <v>13</v>
      </c>
      <c r="Z119" s="81">
        <v>1</v>
      </c>
      <c r="AA119" s="81">
        <v>34</v>
      </c>
      <c r="AB119" s="85"/>
      <c r="AC119" s="81">
        <v>175</v>
      </c>
      <c r="AD119" s="85"/>
      <c r="AE119" s="81">
        <v>34</v>
      </c>
      <c r="AF119" s="81">
        <v>88</v>
      </c>
      <c r="AG119" s="81">
        <v>30</v>
      </c>
      <c r="AH119" s="107">
        <v>50</v>
      </c>
      <c r="AI119" s="81">
        <v>12</v>
      </c>
      <c r="AJ119" s="81">
        <v>65</v>
      </c>
      <c r="AK119" s="81">
        <v>8</v>
      </c>
      <c r="AL119" s="78"/>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c r="IW119" s="4"/>
      <c r="IX119" s="4"/>
      <c r="IY119" s="4"/>
      <c r="IZ119" s="4"/>
      <c r="JA119" s="4"/>
      <c r="JB119" s="4"/>
      <c r="JC119" s="4"/>
      <c r="JD119" s="4"/>
      <c r="JE119" s="4"/>
      <c r="JF119" s="4"/>
      <c r="JG119" s="4"/>
      <c r="JH119" s="4"/>
      <c r="JI119" s="4"/>
      <c r="JJ119" s="4"/>
      <c r="JK119" s="4"/>
      <c r="JL119" s="4"/>
      <c r="JM119" s="4"/>
      <c r="JN119" s="4"/>
      <c r="JO119" s="4"/>
      <c r="JP119" s="4"/>
      <c r="JQ119" s="4"/>
      <c r="JR119" s="4"/>
      <c r="JS119" s="4"/>
      <c r="JT119" s="4"/>
      <c r="JU119" s="4"/>
      <c r="JV119" s="4"/>
      <c r="JW119" s="4"/>
      <c r="JX119" s="4"/>
      <c r="JY119" s="4"/>
      <c r="JZ119" s="4"/>
      <c r="KA119" s="4"/>
      <c r="KB119" s="4"/>
      <c r="KC119" s="4"/>
      <c r="KD119" s="4"/>
      <c r="KE119" s="4"/>
      <c r="KF119" s="4"/>
      <c r="KG119" s="4"/>
      <c r="KH119" s="4"/>
      <c r="KI119" s="4"/>
      <c r="KJ119" s="4"/>
      <c r="KK119" s="4"/>
      <c r="KL119" s="4"/>
      <c r="KM119" s="4"/>
      <c r="KN119" s="4"/>
      <c r="KO119" s="4"/>
      <c r="KP119" s="4"/>
      <c r="KQ119" s="4"/>
      <c r="KR119" s="4"/>
      <c r="KS119" s="4"/>
      <c r="KT119" s="4"/>
      <c r="KU119" s="4"/>
      <c r="KV119" s="4"/>
      <c r="KW119" s="4"/>
      <c r="KX119" s="4"/>
      <c r="KY119" s="4"/>
      <c r="KZ119" s="4"/>
      <c r="LA119" s="4"/>
      <c r="LB119" s="4"/>
      <c r="LC119" s="4"/>
      <c r="LD119" s="4"/>
      <c r="LE119" s="4"/>
      <c r="LF119" s="4"/>
      <c r="LG119" s="4"/>
      <c r="LH119" s="4"/>
      <c r="LI119" s="4"/>
      <c r="LJ119" s="4"/>
      <c r="LK119" s="4"/>
      <c r="LL119" s="4"/>
      <c r="LM119" s="4"/>
      <c r="LN119" s="4"/>
      <c r="LO119" s="4"/>
      <c r="LP119" s="4"/>
      <c r="LQ119" s="4"/>
      <c r="LR119" s="4"/>
      <c r="LS119" s="4"/>
      <c r="LT119" s="4"/>
      <c r="LU119" s="4"/>
      <c r="LV119" s="4"/>
      <c r="LW119" s="4"/>
      <c r="LX119" s="4"/>
      <c r="LY119" s="4"/>
      <c r="LZ119" s="4"/>
      <c r="MA119" s="4"/>
      <c r="MB119" s="4"/>
      <c r="MC119" s="4"/>
      <c r="MD119" s="4"/>
      <c r="ME119" s="4"/>
      <c r="MF119" s="4"/>
      <c r="MG119" s="4"/>
      <c r="MH119" s="4"/>
      <c r="MI119" s="4"/>
      <c r="MJ119" s="4"/>
      <c r="MK119" s="4"/>
      <c r="ML119" s="4"/>
      <c r="MM119" s="4"/>
    </row>
    <row r="120" spans="1:351" s="8" customFormat="1" ht="53.25" customHeight="1" x14ac:dyDescent="0.3">
      <c r="A120" s="9" t="s">
        <v>277</v>
      </c>
      <c r="B120" s="156"/>
      <c r="C120" s="149">
        <f>SUM(F120:AK120)</f>
        <v>69556013</v>
      </c>
      <c r="D120" s="149">
        <f>AVERAGE(F120:AK120)</f>
        <v>2576148.6296296297</v>
      </c>
      <c r="E120" s="149">
        <f>MEDIAN(F120:AK120)</f>
        <v>1300000</v>
      </c>
      <c r="F120" s="75"/>
      <c r="G120" s="108">
        <v>2076000</v>
      </c>
      <c r="H120" s="99">
        <v>1618818</v>
      </c>
      <c r="I120" s="99">
        <v>1800000</v>
      </c>
      <c r="J120" s="99">
        <v>877750</v>
      </c>
      <c r="K120" s="98">
        <v>1465150</v>
      </c>
      <c r="L120" s="99">
        <v>350000</v>
      </c>
      <c r="M120" s="85"/>
      <c r="N120" s="99">
        <v>911192</v>
      </c>
      <c r="O120" s="99">
        <v>714630</v>
      </c>
      <c r="P120" s="98">
        <v>3003000</v>
      </c>
      <c r="Q120" s="99">
        <v>4000000</v>
      </c>
      <c r="R120" s="98">
        <v>1120000</v>
      </c>
      <c r="S120" s="98">
        <v>239000</v>
      </c>
      <c r="T120" s="99">
        <v>21000</v>
      </c>
      <c r="U120" s="98">
        <v>2000000</v>
      </c>
      <c r="V120" s="106">
        <v>293500</v>
      </c>
      <c r="W120" s="85"/>
      <c r="X120" s="99">
        <v>9714580</v>
      </c>
      <c r="Y120" s="98">
        <v>1300000</v>
      </c>
      <c r="Z120" s="98">
        <v>35000</v>
      </c>
      <c r="AA120" s="98">
        <v>2816375</v>
      </c>
      <c r="AB120" s="85"/>
      <c r="AC120" s="98">
        <f>18162710+540872+781566</f>
        <v>19485148</v>
      </c>
      <c r="AD120" s="85"/>
      <c r="AE120" s="99">
        <v>2446850</v>
      </c>
      <c r="AF120" s="99">
        <v>5990920</v>
      </c>
      <c r="AG120" s="99">
        <v>500000</v>
      </c>
      <c r="AH120" s="98">
        <v>800000</v>
      </c>
      <c r="AI120" s="99">
        <v>981000</v>
      </c>
      <c r="AJ120" s="99">
        <v>4540800</v>
      </c>
      <c r="AK120" s="98">
        <v>455300</v>
      </c>
      <c r="AL120" s="78"/>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c r="IW120" s="4"/>
      <c r="IX120" s="4"/>
      <c r="IY120" s="4"/>
      <c r="IZ120" s="4"/>
      <c r="JA120" s="4"/>
      <c r="JB120" s="4"/>
      <c r="JC120" s="4"/>
      <c r="JD120" s="4"/>
      <c r="JE120" s="4"/>
      <c r="JF120" s="4"/>
      <c r="JG120" s="4"/>
      <c r="JH120" s="4"/>
      <c r="JI120" s="4"/>
      <c r="JJ120" s="4"/>
      <c r="JK120" s="4"/>
      <c r="JL120" s="4"/>
      <c r="JM120" s="4"/>
      <c r="JN120" s="4"/>
      <c r="JO120" s="4"/>
      <c r="JP120" s="4"/>
      <c r="JQ120" s="4"/>
      <c r="JR120" s="4"/>
      <c r="JS120" s="4"/>
      <c r="JT120" s="4"/>
      <c r="JU120" s="4"/>
      <c r="JV120" s="4"/>
      <c r="JW120" s="4"/>
      <c r="JX120" s="4"/>
      <c r="JY120" s="4"/>
      <c r="JZ120" s="4"/>
      <c r="KA120" s="4"/>
      <c r="KB120" s="4"/>
      <c r="KC120" s="4"/>
      <c r="KD120" s="4"/>
      <c r="KE120" s="4"/>
      <c r="KF120" s="4"/>
      <c r="KG120" s="4"/>
      <c r="KH120" s="4"/>
      <c r="KI120" s="4"/>
      <c r="KJ120" s="4"/>
      <c r="KK120" s="4"/>
      <c r="KL120" s="4"/>
      <c r="KM120" s="4"/>
      <c r="KN120" s="4"/>
      <c r="KO120" s="4"/>
      <c r="KP120" s="4"/>
      <c r="KQ120" s="4"/>
      <c r="KR120" s="4"/>
      <c r="KS120" s="4"/>
      <c r="KT120" s="4"/>
      <c r="KU120" s="4"/>
      <c r="KV120" s="4"/>
      <c r="KW120" s="4"/>
      <c r="KX120" s="4"/>
      <c r="KY120" s="4"/>
      <c r="KZ120" s="4"/>
      <c r="LA120" s="4"/>
      <c r="LB120" s="4"/>
      <c r="LC120" s="4"/>
      <c r="LD120" s="4"/>
      <c r="LE120" s="4"/>
      <c r="LF120" s="4"/>
      <c r="LG120" s="4"/>
      <c r="LH120" s="4"/>
      <c r="LI120" s="4"/>
      <c r="LJ120" s="4"/>
      <c r="LK120" s="4"/>
      <c r="LL120" s="4"/>
      <c r="LM120" s="4"/>
      <c r="LN120" s="4"/>
      <c r="LO120" s="4"/>
      <c r="LP120" s="4"/>
      <c r="LQ120" s="4"/>
      <c r="LR120" s="4"/>
      <c r="LS120" s="4"/>
      <c r="LT120" s="4"/>
      <c r="LU120" s="4"/>
      <c r="LV120" s="4"/>
      <c r="LW120" s="4"/>
      <c r="LX120" s="4"/>
      <c r="LY120" s="4"/>
      <c r="LZ120" s="4"/>
      <c r="MA120" s="4"/>
      <c r="MB120" s="4"/>
      <c r="MC120" s="4"/>
      <c r="MD120" s="4"/>
      <c r="ME120" s="4"/>
      <c r="MF120" s="4"/>
      <c r="MG120" s="4"/>
      <c r="MH120" s="4"/>
      <c r="MI120" s="4"/>
      <c r="MJ120" s="4"/>
      <c r="MK120" s="4"/>
      <c r="ML120" s="4"/>
      <c r="MM120" s="4"/>
    </row>
    <row r="121" spans="1:351" s="8" customFormat="1" x14ac:dyDescent="0.3">
      <c r="A121" s="12"/>
      <c r="B121" s="13"/>
      <c r="C121" s="13"/>
      <c r="D121" s="13"/>
      <c r="E121" s="13"/>
      <c r="F121" s="109"/>
      <c r="G121" s="110"/>
      <c r="H121" s="110"/>
      <c r="I121" s="110"/>
      <c r="J121" s="109"/>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78"/>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c r="IW121" s="4"/>
      <c r="IX121" s="4"/>
      <c r="IY121" s="4"/>
      <c r="IZ121" s="4"/>
      <c r="JA121" s="4"/>
      <c r="JB121" s="4"/>
      <c r="JC121" s="4"/>
      <c r="JD121" s="4"/>
      <c r="JE121" s="4"/>
      <c r="JF121" s="4"/>
      <c r="JG121" s="4"/>
      <c r="JH121" s="4"/>
      <c r="JI121" s="4"/>
      <c r="JJ121" s="4"/>
      <c r="JK121" s="4"/>
      <c r="JL121" s="4"/>
      <c r="JM121" s="4"/>
      <c r="JN121" s="4"/>
      <c r="JO121" s="4"/>
      <c r="JP121" s="4"/>
      <c r="JQ121" s="4"/>
      <c r="JR121" s="4"/>
      <c r="JS121" s="4"/>
      <c r="JT121" s="4"/>
      <c r="JU121" s="4"/>
      <c r="JV121" s="4"/>
      <c r="JW121" s="4"/>
      <c r="JX121" s="4"/>
      <c r="JY121" s="4"/>
      <c r="JZ121" s="4"/>
      <c r="KA121" s="4"/>
      <c r="KB121" s="4"/>
      <c r="KC121" s="4"/>
      <c r="KD121" s="4"/>
      <c r="KE121" s="4"/>
      <c r="KF121" s="4"/>
      <c r="KG121" s="4"/>
      <c r="KH121" s="4"/>
      <c r="KI121" s="4"/>
      <c r="KJ121" s="4"/>
      <c r="KK121" s="4"/>
      <c r="KL121" s="4"/>
      <c r="KM121" s="4"/>
      <c r="KN121" s="4"/>
      <c r="KO121" s="4"/>
      <c r="KP121" s="4"/>
      <c r="KQ121" s="4"/>
      <c r="KR121" s="4"/>
      <c r="KS121" s="4"/>
      <c r="KT121" s="4"/>
      <c r="KU121" s="4"/>
      <c r="KV121" s="4"/>
      <c r="KW121" s="4"/>
      <c r="KX121" s="4"/>
      <c r="KY121" s="4"/>
      <c r="KZ121" s="4"/>
      <c r="LA121" s="4"/>
      <c r="LB121" s="4"/>
      <c r="LC121" s="4"/>
      <c r="LD121" s="4"/>
      <c r="LE121" s="4"/>
      <c r="LF121" s="4"/>
      <c r="LG121" s="4"/>
      <c r="LH121" s="4"/>
      <c r="LI121" s="4"/>
      <c r="LJ121" s="4"/>
      <c r="LK121" s="4"/>
      <c r="LL121" s="4"/>
      <c r="LM121" s="4"/>
      <c r="LN121" s="4"/>
      <c r="LO121" s="4"/>
      <c r="LP121" s="4"/>
      <c r="LQ121" s="4"/>
      <c r="LR121" s="4"/>
      <c r="LS121" s="4"/>
      <c r="LT121" s="4"/>
      <c r="LU121" s="4"/>
      <c r="LV121" s="4"/>
      <c r="LW121" s="4"/>
      <c r="LX121" s="4"/>
      <c r="LY121" s="4"/>
      <c r="LZ121" s="4"/>
      <c r="MA121" s="4"/>
      <c r="MB121" s="4"/>
      <c r="MC121" s="4"/>
      <c r="MD121" s="4"/>
      <c r="ME121" s="4"/>
      <c r="MF121" s="4"/>
      <c r="MG121" s="4"/>
      <c r="MH121" s="4"/>
      <c r="MI121" s="4"/>
      <c r="MJ121" s="4"/>
      <c r="MK121" s="4"/>
      <c r="ML121" s="4"/>
      <c r="MM121" s="4"/>
    </row>
    <row r="122" spans="1:351" s="8" customFormat="1" x14ac:dyDescent="0.3">
      <c r="A122" s="14"/>
      <c r="B122" s="158"/>
      <c r="C122" s="158"/>
      <c r="D122" s="158"/>
      <c r="E122" s="158"/>
      <c r="F122" s="15"/>
      <c r="G122" s="15"/>
      <c r="H122" s="110"/>
      <c r="I122" s="110"/>
      <c r="J122" s="15"/>
      <c r="K122" s="15"/>
      <c r="L122" s="15"/>
      <c r="M122" s="15"/>
      <c r="N122" s="110"/>
      <c r="O122" s="110"/>
      <c r="P122" s="110"/>
      <c r="Q122" s="110"/>
      <c r="R122" s="110"/>
      <c r="S122" s="110"/>
      <c r="T122" s="110"/>
      <c r="U122" s="111"/>
      <c r="V122" s="111"/>
      <c r="W122" s="111"/>
      <c r="X122" s="111"/>
      <c r="Y122" s="15"/>
      <c r="Z122" s="15"/>
      <c r="AA122" s="111"/>
      <c r="AB122" s="15"/>
      <c r="AC122" s="15"/>
      <c r="AD122" s="15"/>
      <c r="AE122" s="15"/>
      <c r="AF122" s="15"/>
      <c r="AG122" s="15"/>
      <c r="AH122" s="15"/>
      <c r="AI122" s="15"/>
      <c r="AJ122" s="15"/>
      <c r="AK122" s="15"/>
      <c r="AL122" s="78"/>
      <c r="AM122" s="4"/>
      <c r="AN122" s="6"/>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c r="IW122" s="4"/>
      <c r="IX122" s="4"/>
      <c r="IY122" s="4"/>
      <c r="IZ122" s="4"/>
      <c r="JA122" s="4"/>
      <c r="JB122" s="4"/>
      <c r="JC122" s="4"/>
      <c r="JD122" s="4"/>
      <c r="JE122" s="4"/>
      <c r="JF122" s="4"/>
      <c r="JG122" s="4"/>
      <c r="JH122" s="4"/>
      <c r="JI122" s="4"/>
      <c r="JJ122" s="4"/>
      <c r="JK122" s="4"/>
      <c r="JL122" s="4"/>
      <c r="JM122" s="4"/>
      <c r="JN122" s="4"/>
      <c r="JO122" s="4"/>
      <c r="JP122" s="4"/>
      <c r="JQ122" s="4"/>
      <c r="JR122" s="4"/>
      <c r="JS122" s="4"/>
      <c r="JT122" s="4"/>
      <c r="JU122" s="4"/>
      <c r="JV122" s="4"/>
      <c r="JW122" s="4"/>
      <c r="JX122" s="4"/>
      <c r="JY122" s="4"/>
      <c r="JZ122" s="4"/>
      <c r="KA122" s="4"/>
      <c r="KB122" s="4"/>
      <c r="KC122" s="4"/>
      <c r="KD122" s="4"/>
      <c r="KE122" s="4"/>
      <c r="KF122" s="4"/>
      <c r="KG122" s="4"/>
      <c r="KH122" s="4"/>
      <c r="KI122" s="4"/>
      <c r="KJ122" s="4"/>
      <c r="KK122" s="4"/>
      <c r="KL122" s="4"/>
      <c r="KM122" s="4"/>
      <c r="KN122" s="4"/>
      <c r="KO122" s="4"/>
      <c r="KP122" s="4"/>
      <c r="KQ122" s="4"/>
      <c r="KR122" s="4"/>
      <c r="KS122" s="4"/>
      <c r="KT122" s="4"/>
      <c r="KU122" s="4"/>
      <c r="KV122" s="4"/>
      <c r="KW122" s="4"/>
      <c r="KX122" s="4"/>
      <c r="KY122" s="4"/>
      <c r="KZ122" s="4"/>
      <c r="LA122" s="4"/>
      <c r="LB122" s="4"/>
      <c r="LC122" s="4"/>
      <c r="LD122" s="4"/>
      <c r="LE122" s="4"/>
      <c r="LF122" s="4"/>
      <c r="LG122" s="4"/>
      <c r="LH122" s="4"/>
      <c r="LI122" s="4"/>
      <c r="LJ122" s="4"/>
      <c r="LK122" s="4"/>
      <c r="LL122" s="4"/>
      <c r="LM122" s="4"/>
      <c r="LN122" s="4"/>
      <c r="LO122" s="4"/>
      <c r="LP122" s="4"/>
      <c r="LQ122" s="4"/>
      <c r="LR122" s="4"/>
      <c r="LS122" s="4"/>
      <c r="LT122" s="4"/>
      <c r="LU122" s="4"/>
      <c r="LV122" s="4"/>
      <c r="LW122" s="4"/>
      <c r="LX122" s="4"/>
      <c r="LY122" s="4"/>
      <c r="LZ122" s="4"/>
      <c r="MA122" s="4"/>
      <c r="MB122" s="4"/>
      <c r="MC122" s="4"/>
      <c r="MD122" s="4"/>
      <c r="ME122" s="4"/>
      <c r="MF122" s="4"/>
      <c r="MG122" s="4"/>
      <c r="MH122" s="4"/>
      <c r="MI122" s="4"/>
      <c r="MJ122" s="4"/>
      <c r="MK122" s="4"/>
      <c r="ML122" s="4"/>
      <c r="MM122" s="4"/>
    </row>
    <row r="123" spans="1:351" s="8" customFormat="1" x14ac:dyDescent="0.3">
      <c r="A123" s="14"/>
      <c r="B123" s="158"/>
      <c r="C123" s="158"/>
      <c r="D123" s="158"/>
      <c r="E123" s="158"/>
      <c r="F123" s="16"/>
      <c r="G123" s="16"/>
      <c r="H123" s="110"/>
      <c r="I123" s="16"/>
      <c r="J123" s="16"/>
      <c r="K123" s="15"/>
      <c r="L123" s="15"/>
      <c r="M123" s="15"/>
      <c r="N123" s="15"/>
      <c r="O123" s="15"/>
      <c r="P123" s="15"/>
      <c r="Q123" s="16"/>
      <c r="R123" s="111"/>
      <c r="S123" s="111"/>
      <c r="T123" s="111"/>
      <c r="U123" s="112"/>
      <c r="V123" s="112"/>
      <c r="W123" s="111"/>
      <c r="X123" s="112"/>
      <c r="Y123" s="15"/>
      <c r="Z123" s="15"/>
      <c r="AA123" s="16"/>
      <c r="AB123" s="15"/>
      <c r="AC123" s="16"/>
      <c r="AD123" s="16"/>
      <c r="AE123" s="15"/>
      <c r="AF123" s="15"/>
      <c r="AG123" s="15"/>
      <c r="AH123" s="15"/>
      <c r="AI123" s="15"/>
      <c r="AJ123" s="16"/>
      <c r="AK123" s="15"/>
      <c r="AL123" s="78"/>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c r="IW123" s="4"/>
      <c r="IX123" s="4"/>
      <c r="IY123" s="4"/>
      <c r="IZ123" s="4"/>
      <c r="JA123" s="4"/>
      <c r="JB123" s="4"/>
      <c r="JC123" s="4"/>
      <c r="JD123" s="4"/>
      <c r="JE123" s="4"/>
      <c r="JF123" s="4"/>
      <c r="JG123" s="4"/>
      <c r="JH123" s="4"/>
      <c r="JI123" s="4"/>
      <c r="JJ123" s="4"/>
      <c r="JK123" s="4"/>
      <c r="JL123" s="4"/>
      <c r="JM123" s="4"/>
      <c r="JN123" s="4"/>
      <c r="JO123" s="4"/>
      <c r="JP123" s="4"/>
      <c r="JQ123" s="4"/>
      <c r="JR123" s="4"/>
      <c r="JS123" s="4"/>
      <c r="JT123" s="4"/>
      <c r="JU123" s="4"/>
      <c r="JV123" s="4"/>
      <c r="JW123" s="4"/>
      <c r="JX123" s="4"/>
      <c r="JY123" s="4"/>
      <c r="JZ123" s="4"/>
      <c r="KA123" s="4"/>
      <c r="KB123" s="4"/>
      <c r="KC123" s="4"/>
      <c r="KD123" s="4"/>
      <c r="KE123" s="4"/>
      <c r="KF123" s="4"/>
      <c r="KG123" s="4"/>
      <c r="KH123" s="4"/>
      <c r="KI123" s="4"/>
      <c r="KJ123" s="4"/>
      <c r="KK123" s="4"/>
      <c r="KL123" s="4"/>
      <c r="KM123" s="4"/>
      <c r="KN123" s="4"/>
      <c r="KO123" s="4"/>
      <c r="KP123" s="4"/>
      <c r="KQ123" s="4"/>
      <c r="KR123" s="4"/>
      <c r="KS123" s="4"/>
      <c r="KT123" s="4"/>
      <c r="KU123" s="4"/>
      <c r="KV123" s="4"/>
      <c r="KW123" s="4"/>
      <c r="KX123" s="4"/>
      <c r="KY123" s="4"/>
      <c r="KZ123" s="4"/>
      <c r="LA123" s="4"/>
      <c r="LB123" s="4"/>
      <c r="LC123" s="4"/>
      <c r="LD123" s="4"/>
      <c r="LE123" s="4"/>
      <c r="LF123" s="4"/>
      <c r="LG123" s="4"/>
      <c r="LH123" s="4"/>
      <c r="LI123" s="4"/>
      <c r="LJ123" s="4"/>
      <c r="LK123" s="4"/>
      <c r="LL123" s="4"/>
      <c r="LM123" s="4"/>
      <c r="LN123" s="4"/>
      <c r="LO123" s="4"/>
      <c r="LP123" s="4"/>
      <c r="LQ123" s="4"/>
      <c r="LR123" s="4"/>
      <c r="LS123" s="4"/>
      <c r="LT123" s="4"/>
      <c r="LU123" s="4"/>
      <c r="LV123" s="4"/>
      <c r="LW123" s="4"/>
      <c r="LX123" s="4"/>
      <c r="LY123" s="4"/>
      <c r="LZ123" s="4"/>
      <c r="MA123" s="4"/>
      <c r="MB123" s="4"/>
      <c r="MC123" s="4"/>
      <c r="MD123" s="4"/>
      <c r="ME123" s="4"/>
      <c r="MF123" s="4"/>
      <c r="MG123" s="4"/>
      <c r="MH123" s="4"/>
      <c r="MI123" s="4"/>
      <c r="MJ123" s="4"/>
      <c r="MK123" s="4"/>
      <c r="ML123" s="4"/>
      <c r="MM123" s="4"/>
    </row>
    <row r="124" spans="1:351" s="8" customFormat="1" x14ac:dyDescent="0.3">
      <c r="A124" s="14"/>
      <c r="B124" s="158"/>
      <c r="C124" s="158"/>
      <c r="D124" s="158"/>
      <c r="E124" s="158"/>
      <c r="F124" s="16"/>
      <c r="G124" s="16"/>
      <c r="H124" s="16"/>
      <c r="I124" s="16"/>
      <c r="J124" s="16"/>
      <c r="K124" s="16"/>
      <c r="L124" s="16"/>
      <c r="M124" s="16"/>
      <c r="N124" s="16"/>
      <c r="O124" s="16"/>
      <c r="P124" s="16"/>
      <c r="Q124" s="17"/>
      <c r="R124" s="112"/>
      <c r="S124" s="112"/>
      <c r="T124" s="112"/>
      <c r="U124" s="112"/>
      <c r="V124" s="112"/>
      <c r="W124" s="112"/>
      <c r="X124" s="112"/>
      <c r="Y124" s="16"/>
      <c r="Z124" s="16"/>
      <c r="AA124" s="16"/>
      <c r="AB124" s="16"/>
      <c r="AC124" s="16"/>
      <c r="AD124" s="16"/>
      <c r="AE124" s="16"/>
      <c r="AF124" s="16"/>
      <c r="AG124" s="16"/>
      <c r="AH124" s="15"/>
      <c r="AI124" s="16"/>
      <c r="AJ124" s="16"/>
      <c r="AK124" s="16"/>
      <c r="AL124" s="78"/>
      <c r="AM124" s="11"/>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c r="IW124" s="4"/>
      <c r="IX124" s="4"/>
      <c r="IY124" s="4"/>
      <c r="IZ124" s="4"/>
      <c r="JA124" s="4"/>
      <c r="JB124" s="4"/>
      <c r="JC124" s="4"/>
      <c r="JD124" s="4"/>
      <c r="JE124" s="4"/>
      <c r="JF124" s="4"/>
      <c r="JG124" s="4"/>
      <c r="JH124" s="4"/>
      <c r="JI124" s="4"/>
      <c r="JJ124" s="4"/>
      <c r="JK124" s="4"/>
      <c r="JL124" s="4"/>
      <c r="JM124" s="4"/>
      <c r="JN124" s="4"/>
      <c r="JO124" s="4"/>
      <c r="JP124" s="4"/>
      <c r="JQ124" s="4"/>
      <c r="JR124" s="4"/>
      <c r="JS124" s="4"/>
      <c r="JT124" s="4"/>
      <c r="JU124" s="4"/>
      <c r="JV124" s="4"/>
      <c r="JW124" s="4"/>
      <c r="JX124" s="4"/>
      <c r="JY124" s="4"/>
      <c r="JZ124" s="4"/>
      <c r="KA124" s="4"/>
      <c r="KB124" s="4"/>
      <c r="KC124" s="4"/>
      <c r="KD124" s="4"/>
      <c r="KE124" s="4"/>
      <c r="KF124" s="4"/>
      <c r="KG124" s="4"/>
      <c r="KH124" s="4"/>
      <c r="KI124" s="4"/>
      <c r="KJ124" s="4"/>
      <c r="KK124" s="4"/>
      <c r="KL124" s="4"/>
      <c r="KM124" s="4"/>
      <c r="KN124" s="4"/>
      <c r="KO124" s="4"/>
      <c r="KP124" s="4"/>
      <c r="KQ124" s="4"/>
      <c r="KR124" s="4"/>
      <c r="KS124" s="4"/>
      <c r="KT124" s="4"/>
      <c r="KU124" s="4"/>
      <c r="KV124" s="4"/>
      <c r="KW124" s="4"/>
      <c r="KX124" s="4"/>
      <c r="KY124" s="4"/>
      <c r="KZ124" s="4"/>
      <c r="LA124" s="4"/>
      <c r="LB124" s="4"/>
      <c r="LC124" s="4"/>
      <c r="LD124" s="4"/>
      <c r="LE124" s="4"/>
      <c r="LF124" s="4"/>
      <c r="LG124" s="4"/>
      <c r="LH124" s="4"/>
      <c r="LI124" s="4"/>
      <c r="LJ124" s="4"/>
      <c r="LK124" s="4"/>
      <c r="LL124" s="4"/>
      <c r="LM124" s="4"/>
      <c r="LN124" s="4"/>
      <c r="LO124" s="4"/>
      <c r="LP124" s="4"/>
      <c r="LQ124" s="4"/>
      <c r="LR124" s="4"/>
      <c r="LS124" s="4"/>
      <c r="LT124" s="4"/>
      <c r="LU124" s="4"/>
      <c r="LV124" s="4"/>
      <c r="LW124" s="4"/>
      <c r="LX124" s="4"/>
      <c r="LY124" s="4"/>
      <c r="LZ124" s="4"/>
      <c r="MA124" s="4"/>
      <c r="MB124" s="4"/>
      <c r="MC124" s="4"/>
      <c r="MD124" s="4"/>
      <c r="ME124" s="4"/>
      <c r="MF124" s="4"/>
      <c r="MG124" s="4"/>
      <c r="MH124" s="4"/>
      <c r="MI124" s="4"/>
      <c r="MJ124" s="4"/>
      <c r="MK124" s="4"/>
      <c r="ML124" s="4"/>
      <c r="MM124" s="4"/>
    </row>
    <row r="125" spans="1:351" s="21" customFormat="1" x14ac:dyDescent="0.3">
      <c r="A125" s="14"/>
      <c r="B125" s="158"/>
      <c r="C125" s="158"/>
      <c r="D125" s="158"/>
      <c r="E125" s="158"/>
      <c r="F125" s="18"/>
      <c r="G125" s="18"/>
      <c r="H125" s="18"/>
      <c r="I125" s="18"/>
      <c r="J125" s="18"/>
      <c r="K125" s="18"/>
      <c r="L125" s="18"/>
      <c r="M125" s="18"/>
      <c r="N125" s="18"/>
      <c r="O125" s="18"/>
      <c r="P125" s="18"/>
      <c r="Q125" s="18"/>
      <c r="R125" s="113"/>
      <c r="S125" s="113"/>
      <c r="T125" s="113"/>
      <c r="U125" s="113"/>
      <c r="V125" s="113"/>
      <c r="W125" s="113"/>
      <c r="X125" s="113"/>
      <c r="Y125" s="113"/>
      <c r="Z125" s="113"/>
      <c r="AA125" s="113"/>
      <c r="AB125" s="113"/>
      <c r="AC125" s="113"/>
      <c r="AD125" s="18"/>
      <c r="AE125" s="113"/>
      <c r="AF125" s="113"/>
      <c r="AG125" s="113"/>
      <c r="AH125" s="113"/>
      <c r="AI125" s="113"/>
      <c r="AJ125" s="113"/>
      <c r="AK125" s="113"/>
      <c r="AL125" s="78"/>
      <c r="AM125" s="4"/>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c r="IW125" s="12"/>
      <c r="IX125" s="12"/>
      <c r="IY125" s="12"/>
      <c r="IZ125" s="12"/>
      <c r="JA125" s="12"/>
      <c r="JB125" s="12"/>
      <c r="JC125" s="12"/>
      <c r="JD125" s="12"/>
      <c r="JE125" s="12"/>
      <c r="JF125" s="12"/>
      <c r="JG125" s="12"/>
      <c r="JH125" s="12"/>
      <c r="JI125" s="12"/>
      <c r="JJ125" s="12"/>
      <c r="JK125" s="12"/>
      <c r="JL125" s="12"/>
      <c r="JM125" s="12"/>
      <c r="JN125" s="12"/>
      <c r="JO125" s="12"/>
      <c r="JP125" s="12"/>
      <c r="JQ125" s="12"/>
      <c r="JR125" s="12"/>
      <c r="JS125" s="12"/>
      <c r="JT125" s="12"/>
      <c r="JU125" s="12"/>
      <c r="JV125" s="12"/>
      <c r="JW125" s="12"/>
      <c r="JX125" s="12"/>
      <c r="JY125" s="12"/>
      <c r="JZ125" s="12"/>
      <c r="KA125" s="12"/>
      <c r="KB125" s="12"/>
      <c r="KC125" s="12"/>
      <c r="KD125" s="12"/>
      <c r="KE125" s="12"/>
      <c r="KF125" s="12"/>
      <c r="KG125" s="12"/>
      <c r="KH125" s="12"/>
      <c r="KI125" s="12"/>
      <c r="KJ125" s="12"/>
      <c r="KK125" s="12"/>
      <c r="KL125" s="12"/>
      <c r="KM125" s="12"/>
      <c r="KN125" s="12"/>
      <c r="KO125" s="12"/>
      <c r="KP125" s="12"/>
      <c r="KQ125" s="12"/>
      <c r="KR125" s="12"/>
      <c r="KS125" s="12"/>
      <c r="KT125" s="12"/>
      <c r="KU125" s="12"/>
      <c r="KV125" s="12"/>
      <c r="KW125" s="12"/>
      <c r="KX125" s="12"/>
      <c r="KY125" s="12"/>
      <c r="KZ125" s="12"/>
      <c r="LA125" s="12"/>
      <c r="LB125" s="12"/>
      <c r="LC125" s="12"/>
      <c r="LD125" s="12"/>
      <c r="LE125" s="12"/>
      <c r="LF125" s="12"/>
      <c r="LG125" s="12"/>
      <c r="LH125" s="12"/>
      <c r="LI125" s="12"/>
      <c r="LJ125" s="12"/>
      <c r="LK125" s="12"/>
      <c r="LL125" s="12"/>
      <c r="LM125" s="12"/>
      <c r="LN125" s="12"/>
      <c r="LO125" s="12"/>
      <c r="LP125" s="12"/>
      <c r="LQ125" s="12"/>
      <c r="LR125" s="12"/>
      <c r="LS125" s="12"/>
      <c r="LT125" s="12"/>
      <c r="LU125" s="12"/>
      <c r="LV125" s="12"/>
      <c r="LW125" s="12"/>
      <c r="LX125" s="12"/>
      <c r="LY125" s="12"/>
      <c r="LZ125" s="12"/>
      <c r="MA125" s="12"/>
      <c r="MB125" s="12"/>
      <c r="MC125" s="12"/>
      <c r="MD125" s="12"/>
      <c r="ME125" s="12"/>
      <c r="MF125" s="12"/>
      <c r="MG125" s="12"/>
      <c r="MH125" s="12"/>
      <c r="MI125" s="12"/>
      <c r="MJ125" s="12"/>
      <c r="MK125" s="12"/>
      <c r="ML125" s="12"/>
      <c r="MM125" s="12"/>
    </row>
    <row r="126" spans="1:351" s="21" customFormat="1" x14ac:dyDescent="0.3">
      <c r="A126" s="14"/>
      <c r="B126" s="158"/>
      <c r="C126" s="158"/>
      <c r="D126" s="158"/>
      <c r="E126" s="158"/>
      <c r="F126" s="18"/>
      <c r="G126" s="18"/>
      <c r="H126" s="18"/>
      <c r="I126" s="18"/>
      <c r="J126" s="18"/>
      <c r="K126" s="18"/>
      <c r="L126" s="18"/>
      <c r="M126" s="18"/>
      <c r="N126" s="18"/>
      <c r="O126" s="18"/>
      <c r="P126" s="18"/>
      <c r="Q126" s="18"/>
      <c r="R126" s="113"/>
      <c r="S126" s="113"/>
      <c r="T126" s="113"/>
      <c r="U126" s="113"/>
      <c r="V126" s="113"/>
      <c r="W126" s="113"/>
      <c r="X126" s="113"/>
      <c r="Y126" s="113"/>
      <c r="Z126" s="113"/>
      <c r="AA126" s="113"/>
      <c r="AB126" s="113"/>
      <c r="AC126" s="113"/>
      <c r="AD126" s="18"/>
      <c r="AE126" s="113"/>
      <c r="AF126" s="113"/>
      <c r="AG126" s="113"/>
      <c r="AH126" s="113"/>
      <c r="AI126" s="113"/>
      <c r="AJ126" s="113"/>
      <c r="AK126" s="113"/>
      <c r="AL126" s="78"/>
      <c r="AM126" s="4"/>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c r="IW126" s="12"/>
      <c r="IX126" s="12"/>
      <c r="IY126" s="12"/>
      <c r="IZ126" s="12"/>
      <c r="JA126" s="12"/>
      <c r="JB126" s="12"/>
      <c r="JC126" s="12"/>
      <c r="JD126" s="12"/>
      <c r="JE126" s="12"/>
      <c r="JF126" s="12"/>
      <c r="JG126" s="12"/>
      <c r="JH126" s="12"/>
      <c r="JI126" s="12"/>
      <c r="JJ126" s="12"/>
      <c r="JK126" s="12"/>
      <c r="JL126" s="12"/>
      <c r="JM126" s="12"/>
      <c r="JN126" s="12"/>
      <c r="JO126" s="12"/>
      <c r="JP126" s="12"/>
      <c r="JQ126" s="12"/>
      <c r="JR126" s="12"/>
      <c r="JS126" s="12"/>
      <c r="JT126" s="12"/>
      <c r="JU126" s="12"/>
      <c r="JV126" s="12"/>
      <c r="JW126" s="12"/>
      <c r="JX126" s="12"/>
      <c r="JY126" s="12"/>
      <c r="JZ126" s="12"/>
      <c r="KA126" s="12"/>
      <c r="KB126" s="12"/>
      <c r="KC126" s="12"/>
      <c r="KD126" s="12"/>
      <c r="KE126" s="12"/>
      <c r="KF126" s="12"/>
      <c r="KG126" s="12"/>
      <c r="KH126" s="12"/>
      <c r="KI126" s="12"/>
      <c r="KJ126" s="12"/>
      <c r="KK126" s="12"/>
      <c r="KL126" s="12"/>
      <c r="KM126" s="12"/>
      <c r="KN126" s="12"/>
      <c r="KO126" s="12"/>
      <c r="KP126" s="12"/>
      <c r="KQ126" s="12"/>
      <c r="KR126" s="12"/>
      <c r="KS126" s="12"/>
      <c r="KT126" s="12"/>
      <c r="KU126" s="12"/>
      <c r="KV126" s="12"/>
      <c r="KW126" s="12"/>
      <c r="KX126" s="12"/>
      <c r="KY126" s="12"/>
      <c r="KZ126" s="12"/>
      <c r="LA126" s="12"/>
      <c r="LB126" s="12"/>
      <c r="LC126" s="12"/>
      <c r="LD126" s="12"/>
      <c r="LE126" s="12"/>
      <c r="LF126" s="12"/>
      <c r="LG126" s="12"/>
      <c r="LH126" s="12"/>
      <c r="LI126" s="12"/>
      <c r="LJ126" s="12"/>
      <c r="LK126" s="12"/>
      <c r="LL126" s="12"/>
      <c r="LM126" s="12"/>
      <c r="LN126" s="12"/>
      <c r="LO126" s="12"/>
      <c r="LP126" s="12"/>
      <c r="LQ126" s="12"/>
      <c r="LR126" s="12"/>
      <c r="LS126" s="12"/>
      <c r="LT126" s="12"/>
      <c r="LU126" s="12"/>
      <c r="LV126" s="12"/>
      <c r="LW126" s="12"/>
      <c r="LX126" s="12"/>
      <c r="LY126" s="12"/>
      <c r="LZ126" s="12"/>
      <c r="MA126" s="12"/>
      <c r="MB126" s="12"/>
      <c r="MC126" s="12"/>
      <c r="MD126" s="12"/>
      <c r="ME126" s="12"/>
      <c r="MF126" s="12"/>
      <c r="MG126" s="12"/>
      <c r="MH126" s="12"/>
      <c r="MI126" s="12"/>
      <c r="MJ126" s="12"/>
      <c r="MK126" s="12"/>
      <c r="ML126" s="12"/>
      <c r="MM126" s="12"/>
    </row>
    <row r="127" spans="1:351" s="21" customFormat="1" x14ac:dyDescent="0.3">
      <c r="A127" s="14"/>
      <c r="B127" s="158"/>
      <c r="C127" s="158"/>
      <c r="D127" s="158"/>
      <c r="E127" s="158"/>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78"/>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c r="IW127" s="12"/>
      <c r="IX127" s="12"/>
      <c r="IY127" s="12"/>
      <c r="IZ127" s="12"/>
      <c r="JA127" s="12"/>
      <c r="JB127" s="12"/>
      <c r="JC127" s="12"/>
      <c r="JD127" s="12"/>
      <c r="JE127" s="12"/>
      <c r="JF127" s="12"/>
      <c r="JG127" s="12"/>
      <c r="JH127" s="12"/>
      <c r="JI127" s="12"/>
      <c r="JJ127" s="12"/>
      <c r="JK127" s="12"/>
      <c r="JL127" s="12"/>
      <c r="JM127" s="12"/>
      <c r="JN127" s="12"/>
      <c r="JO127" s="12"/>
      <c r="JP127" s="12"/>
      <c r="JQ127" s="12"/>
      <c r="JR127" s="12"/>
      <c r="JS127" s="12"/>
      <c r="JT127" s="12"/>
      <c r="JU127" s="12"/>
      <c r="JV127" s="12"/>
      <c r="JW127" s="12"/>
      <c r="JX127" s="12"/>
      <c r="JY127" s="12"/>
      <c r="JZ127" s="12"/>
      <c r="KA127" s="12"/>
      <c r="KB127" s="12"/>
      <c r="KC127" s="12"/>
      <c r="KD127" s="12"/>
      <c r="KE127" s="12"/>
      <c r="KF127" s="12"/>
      <c r="KG127" s="12"/>
      <c r="KH127" s="12"/>
      <c r="KI127" s="12"/>
      <c r="KJ127" s="12"/>
      <c r="KK127" s="12"/>
      <c r="KL127" s="12"/>
      <c r="KM127" s="12"/>
      <c r="KN127" s="12"/>
      <c r="KO127" s="12"/>
      <c r="KP127" s="12"/>
      <c r="KQ127" s="12"/>
      <c r="KR127" s="12"/>
      <c r="KS127" s="12"/>
      <c r="KT127" s="12"/>
      <c r="KU127" s="12"/>
      <c r="KV127" s="12"/>
      <c r="KW127" s="12"/>
      <c r="KX127" s="12"/>
      <c r="KY127" s="12"/>
      <c r="KZ127" s="12"/>
      <c r="LA127" s="12"/>
      <c r="LB127" s="12"/>
      <c r="LC127" s="12"/>
      <c r="LD127" s="12"/>
      <c r="LE127" s="12"/>
      <c r="LF127" s="12"/>
      <c r="LG127" s="12"/>
      <c r="LH127" s="12"/>
      <c r="LI127" s="12"/>
      <c r="LJ127" s="12"/>
      <c r="LK127" s="12"/>
      <c r="LL127" s="12"/>
      <c r="LM127" s="12"/>
      <c r="LN127" s="12"/>
      <c r="LO127" s="12"/>
      <c r="LP127" s="12"/>
      <c r="LQ127" s="12"/>
      <c r="LR127" s="12"/>
      <c r="LS127" s="12"/>
      <c r="LT127" s="12"/>
      <c r="LU127" s="12"/>
      <c r="LV127" s="12"/>
      <c r="LW127" s="12"/>
      <c r="LX127" s="12"/>
      <c r="LY127" s="12"/>
      <c r="LZ127" s="12"/>
      <c r="MA127" s="12"/>
      <c r="MB127" s="12"/>
      <c r="MC127" s="12"/>
      <c r="MD127" s="12"/>
      <c r="ME127" s="12"/>
      <c r="MF127" s="12"/>
      <c r="MG127" s="12"/>
      <c r="MH127" s="12"/>
      <c r="MI127" s="12"/>
      <c r="MJ127" s="12"/>
      <c r="MK127" s="12"/>
      <c r="ML127" s="12"/>
      <c r="MM127" s="12"/>
    </row>
    <row r="128" spans="1:351" s="21" customFormat="1" x14ac:dyDescent="0.3">
      <c r="A128" s="14"/>
      <c r="B128" s="158"/>
      <c r="C128" s="158"/>
      <c r="D128" s="158"/>
      <c r="E128" s="158"/>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c r="IW128" s="12"/>
      <c r="IX128" s="12"/>
      <c r="IY128" s="12"/>
      <c r="IZ128" s="12"/>
      <c r="JA128" s="12"/>
      <c r="JB128" s="12"/>
      <c r="JC128" s="12"/>
      <c r="JD128" s="12"/>
      <c r="JE128" s="12"/>
      <c r="JF128" s="12"/>
      <c r="JG128" s="12"/>
      <c r="JH128" s="12"/>
      <c r="JI128" s="12"/>
      <c r="JJ128" s="12"/>
      <c r="JK128" s="12"/>
      <c r="JL128" s="12"/>
      <c r="JM128" s="12"/>
      <c r="JN128" s="12"/>
      <c r="JO128" s="12"/>
      <c r="JP128" s="12"/>
      <c r="JQ128" s="12"/>
      <c r="JR128" s="12"/>
      <c r="JS128" s="12"/>
      <c r="JT128" s="12"/>
      <c r="JU128" s="12"/>
      <c r="JV128" s="12"/>
      <c r="JW128" s="12"/>
      <c r="JX128" s="12"/>
      <c r="JY128" s="12"/>
      <c r="JZ128" s="12"/>
      <c r="KA128" s="12"/>
      <c r="KB128" s="12"/>
      <c r="KC128" s="12"/>
      <c r="KD128" s="12"/>
      <c r="KE128" s="12"/>
      <c r="KF128" s="12"/>
      <c r="KG128" s="12"/>
      <c r="KH128" s="12"/>
      <c r="KI128" s="12"/>
      <c r="KJ128" s="12"/>
      <c r="KK128" s="12"/>
      <c r="KL128" s="12"/>
      <c r="KM128" s="12"/>
      <c r="KN128" s="12"/>
      <c r="KO128" s="12"/>
      <c r="KP128" s="12"/>
      <c r="KQ128" s="12"/>
      <c r="KR128" s="12"/>
      <c r="KS128" s="12"/>
      <c r="KT128" s="12"/>
      <c r="KU128" s="12"/>
      <c r="KV128" s="12"/>
      <c r="KW128" s="12"/>
      <c r="KX128" s="12"/>
      <c r="KY128" s="12"/>
      <c r="KZ128" s="12"/>
      <c r="LA128" s="12"/>
      <c r="LB128" s="12"/>
      <c r="LC128" s="12"/>
      <c r="LD128" s="12"/>
      <c r="LE128" s="12"/>
      <c r="LF128" s="12"/>
      <c r="LG128" s="12"/>
      <c r="LH128" s="12"/>
      <c r="LI128" s="12"/>
      <c r="LJ128" s="12"/>
      <c r="LK128" s="12"/>
      <c r="LL128" s="12"/>
      <c r="LM128" s="12"/>
      <c r="LN128" s="12"/>
      <c r="LO128" s="12"/>
      <c r="LP128" s="12"/>
      <c r="LQ128" s="12"/>
      <c r="LR128" s="12"/>
      <c r="LS128" s="12"/>
      <c r="LT128" s="12"/>
      <c r="LU128" s="12"/>
      <c r="LV128" s="12"/>
      <c r="LW128" s="12"/>
      <c r="LX128" s="12"/>
      <c r="LY128" s="12"/>
      <c r="LZ128" s="12"/>
      <c r="MA128" s="12"/>
      <c r="MB128" s="12"/>
      <c r="MC128" s="12"/>
      <c r="MD128" s="12"/>
      <c r="ME128" s="12"/>
      <c r="MF128" s="12"/>
      <c r="MG128" s="12"/>
      <c r="MH128" s="12"/>
      <c r="MI128" s="12"/>
      <c r="MJ128" s="12"/>
      <c r="MK128" s="12"/>
      <c r="ML128" s="12"/>
      <c r="MM128" s="12"/>
    </row>
    <row r="129" spans="1:351" s="21" customFormat="1" x14ac:dyDescent="0.3">
      <c r="A129" s="14"/>
      <c r="B129" s="158"/>
      <c r="C129" s="158"/>
      <c r="D129" s="158"/>
      <c r="E129" s="158"/>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c r="IW129" s="12"/>
      <c r="IX129" s="12"/>
      <c r="IY129" s="12"/>
      <c r="IZ129" s="12"/>
      <c r="JA129" s="12"/>
      <c r="JB129" s="12"/>
      <c r="JC129" s="12"/>
      <c r="JD129" s="12"/>
      <c r="JE129" s="12"/>
      <c r="JF129" s="12"/>
      <c r="JG129" s="12"/>
      <c r="JH129" s="12"/>
      <c r="JI129" s="12"/>
      <c r="JJ129" s="12"/>
      <c r="JK129" s="12"/>
      <c r="JL129" s="12"/>
      <c r="JM129" s="12"/>
      <c r="JN129" s="12"/>
      <c r="JO129" s="12"/>
      <c r="JP129" s="12"/>
      <c r="JQ129" s="12"/>
      <c r="JR129" s="12"/>
      <c r="JS129" s="12"/>
      <c r="JT129" s="12"/>
      <c r="JU129" s="12"/>
      <c r="JV129" s="12"/>
      <c r="JW129" s="12"/>
      <c r="JX129" s="12"/>
      <c r="JY129" s="12"/>
      <c r="JZ129" s="12"/>
      <c r="KA129" s="12"/>
      <c r="KB129" s="12"/>
      <c r="KC129" s="12"/>
      <c r="KD129" s="12"/>
      <c r="KE129" s="12"/>
      <c r="KF129" s="12"/>
      <c r="KG129" s="12"/>
      <c r="KH129" s="12"/>
      <c r="KI129" s="12"/>
      <c r="KJ129" s="12"/>
      <c r="KK129" s="12"/>
      <c r="KL129" s="12"/>
      <c r="KM129" s="12"/>
      <c r="KN129" s="12"/>
      <c r="KO129" s="12"/>
      <c r="KP129" s="12"/>
      <c r="KQ129" s="12"/>
      <c r="KR129" s="12"/>
      <c r="KS129" s="12"/>
      <c r="KT129" s="12"/>
      <c r="KU129" s="12"/>
      <c r="KV129" s="12"/>
      <c r="KW129" s="12"/>
      <c r="KX129" s="12"/>
      <c r="KY129" s="12"/>
      <c r="KZ129" s="12"/>
      <c r="LA129" s="12"/>
      <c r="LB129" s="12"/>
      <c r="LC129" s="12"/>
      <c r="LD129" s="12"/>
      <c r="LE129" s="12"/>
      <c r="LF129" s="12"/>
      <c r="LG129" s="12"/>
      <c r="LH129" s="12"/>
      <c r="LI129" s="12"/>
      <c r="LJ129" s="12"/>
      <c r="LK129" s="12"/>
      <c r="LL129" s="12"/>
      <c r="LM129" s="12"/>
      <c r="LN129" s="12"/>
      <c r="LO129" s="12"/>
      <c r="LP129" s="12"/>
      <c r="LQ129" s="12"/>
      <c r="LR129" s="12"/>
      <c r="LS129" s="12"/>
      <c r="LT129" s="12"/>
      <c r="LU129" s="12"/>
      <c r="LV129" s="12"/>
      <c r="LW129" s="12"/>
      <c r="LX129" s="12"/>
      <c r="LY129" s="12"/>
      <c r="LZ129" s="12"/>
      <c r="MA129" s="12"/>
      <c r="MB129" s="12"/>
      <c r="MC129" s="12"/>
      <c r="MD129" s="12"/>
      <c r="ME129" s="12"/>
      <c r="MF129" s="12"/>
      <c r="MG129" s="12"/>
      <c r="MH129" s="12"/>
      <c r="MI129" s="12"/>
      <c r="MJ129" s="12"/>
      <c r="MK129" s="12"/>
      <c r="ML129" s="12"/>
      <c r="MM129" s="12"/>
    </row>
    <row r="130" spans="1:351" s="21" customFormat="1" ht="30" customHeight="1" x14ac:dyDescent="0.3">
      <c r="A130" s="13"/>
      <c r="B130" s="13"/>
      <c r="C130" s="13"/>
      <c r="D130" s="13"/>
      <c r="E130" s="13"/>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
      <c r="IY130" s="12"/>
      <c r="IZ130" s="12"/>
      <c r="JA130" s="12"/>
      <c r="JB130" s="12"/>
      <c r="JC130" s="12"/>
      <c r="JD130" s="12"/>
      <c r="JE130" s="12"/>
      <c r="JF130" s="12"/>
      <c r="JG130" s="12"/>
      <c r="JH130" s="12"/>
      <c r="JI130" s="12"/>
      <c r="JJ130" s="12"/>
      <c r="JK130" s="12"/>
      <c r="JL130" s="12"/>
      <c r="JM130" s="12"/>
      <c r="JN130" s="12"/>
      <c r="JO130" s="12"/>
      <c r="JP130" s="12"/>
      <c r="JQ130" s="12"/>
      <c r="JR130" s="12"/>
      <c r="JS130" s="12"/>
      <c r="JT130" s="12"/>
      <c r="JU130" s="12"/>
      <c r="JV130" s="12"/>
      <c r="JW130" s="12"/>
      <c r="JX130" s="12"/>
      <c r="JY130" s="12"/>
      <c r="JZ130" s="12"/>
      <c r="KA130" s="12"/>
      <c r="KB130" s="12"/>
      <c r="KC130" s="12"/>
      <c r="KD130" s="12"/>
      <c r="KE130" s="12"/>
      <c r="KF130" s="12"/>
      <c r="KG130" s="12"/>
      <c r="KH130" s="12"/>
      <c r="KI130" s="12"/>
      <c r="KJ130" s="12"/>
      <c r="KK130" s="12"/>
      <c r="KL130" s="12"/>
      <c r="KM130" s="12"/>
      <c r="KN130" s="12"/>
      <c r="KO130" s="12"/>
      <c r="KP130" s="12"/>
      <c r="KQ130" s="12"/>
      <c r="KR130" s="12"/>
      <c r="KS130" s="12"/>
      <c r="KT130" s="12"/>
      <c r="KU130" s="12"/>
      <c r="KV130" s="12"/>
      <c r="KW130" s="12"/>
      <c r="KX130" s="12"/>
      <c r="KY130" s="12"/>
      <c r="KZ130" s="12"/>
      <c r="LA130" s="12"/>
      <c r="LB130" s="12"/>
      <c r="LC130" s="12"/>
      <c r="LD130" s="12"/>
      <c r="LE130" s="12"/>
      <c r="LF130" s="12"/>
      <c r="LG130" s="12"/>
      <c r="LH130" s="12"/>
      <c r="LI130" s="12"/>
      <c r="LJ130" s="12"/>
      <c r="LK130" s="12"/>
      <c r="LL130" s="12"/>
      <c r="LM130" s="12"/>
      <c r="LN130" s="12"/>
      <c r="LO130" s="12"/>
      <c r="LP130" s="12"/>
      <c r="LQ130" s="12"/>
      <c r="LR130" s="12"/>
      <c r="LS130" s="12"/>
      <c r="LT130" s="12"/>
      <c r="LU130" s="12"/>
      <c r="LV130" s="12"/>
      <c r="LW130" s="12"/>
      <c r="LX130" s="12"/>
      <c r="LY130" s="12"/>
      <c r="LZ130" s="12"/>
      <c r="MA130" s="12"/>
      <c r="MB130" s="12"/>
      <c r="MC130" s="12"/>
      <c r="MD130" s="12"/>
      <c r="ME130" s="12"/>
      <c r="MF130" s="12"/>
      <c r="MG130" s="12"/>
      <c r="MH130" s="12"/>
      <c r="MI130" s="12"/>
      <c r="MJ130" s="12"/>
      <c r="MK130" s="12"/>
      <c r="ML130" s="12"/>
      <c r="MM130" s="12"/>
    </row>
    <row r="131" spans="1:351" s="21" customFormat="1" ht="15" customHeight="1" x14ac:dyDescent="0.3">
      <c r="A131" s="14"/>
      <c r="B131" s="158"/>
      <c r="C131" s="158"/>
      <c r="D131" s="158"/>
      <c r="E131" s="158"/>
      <c r="F131" s="114"/>
      <c r="G131" s="114"/>
      <c r="H131" s="114"/>
      <c r="I131" s="114"/>
      <c r="J131" s="114"/>
      <c r="K131" s="114"/>
      <c r="L131" s="114"/>
      <c r="M131" s="114"/>
      <c r="N131" s="113"/>
      <c r="O131" s="114"/>
      <c r="P131" s="114"/>
      <c r="Q131" s="114"/>
      <c r="R131" s="114"/>
      <c r="S131" s="114"/>
      <c r="T131" s="114"/>
      <c r="U131" s="114"/>
      <c r="V131" s="114"/>
      <c r="W131" s="114"/>
      <c r="X131" s="114"/>
      <c r="Y131" s="111"/>
      <c r="Z131" s="111"/>
      <c r="AA131" s="111"/>
      <c r="AB131" s="111"/>
      <c r="AC131" s="111"/>
      <c r="AD131" s="114"/>
      <c r="AE131" s="111"/>
      <c r="AF131" s="111"/>
      <c r="AG131" s="111"/>
      <c r="AH131" s="111"/>
      <c r="AI131" s="114"/>
      <c r="AJ131" s="114"/>
      <c r="AK131" s="114"/>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c r="IW131" s="12"/>
      <c r="IX131" s="12"/>
      <c r="IY131" s="12"/>
      <c r="IZ131" s="12"/>
      <c r="JA131" s="12"/>
      <c r="JB131" s="12"/>
      <c r="JC131" s="12"/>
      <c r="JD131" s="12"/>
      <c r="JE131" s="12"/>
      <c r="JF131" s="12"/>
      <c r="JG131" s="12"/>
      <c r="JH131" s="12"/>
      <c r="JI131" s="12"/>
      <c r="JJ131" s="12"/>
      <c r="JK131" s="12"/>
      <c r="JL131" s="12"/>
      <c r="JM131" s="12"/>
      <c r="JN131" s="12"/>
      <c r="JO131" s="12"/>
      <c r="JP131" s="12"/>
      <c r="JQ131" s="12"/>
      <c r="JR131" s="12"/>
      <c r="JS131" s="12"/>
      <c r="JT131" s="12"/>
      <c r="JU131" s="12"/>
      <c r="JV131" s="12"/>
      <c r="JW131" s="12"/>
      <c r="JX131" s="12"/>
      <c r="JY131" s="12"/>
      <c r="JZ131" s="12"/>
      <c r="KA131" s="12"/>
      <c r="KB131" s="12"/>
      <c r="KC131" s="12"/>
      <c r="KD131" s="12"/>
      <c r="KE131" s="12"/>
      <c r="KF131" s="12"/>
      <c r="KG131" s="12"/>
      <c r="KH131" s="12"/>
      <c r="KI131" s="12"/>
      <c r="KJ131" s="12"/>
      <c r="KK131" s="12"/>
      <c r="KL131" s="12"/>
      <c r="KM131" s="12"/>
      <c r="KN131" s="12"/>
      <c r="KO131" s="12"/>
      <c r="KP131" s="12"/>
      <c r="KQ131" s="12"/>
      <c r="KR131" s="12"/>
      <c r="KS131" s="12"/>
      <c r="KT131" s="12"/>
      <c r="KU131" s="12"/>
      <c r="KV131" s="12"/>
      <c r="KW131" s="12"/>
      <c r="KX131" s="12"/>
      <c r="KY131" s="12"/>
      <c r="KZ131" s="12"/>
      <c r="LA131" s="12"/>
      <c r="LB131" s="12"/>
      <c r="LC131" s="12"/>
      <c r="LD131" s="12"/>
      <c r="LE131" s="12"/>
      <c r="LF131" s="12"/>
      <c r="LG131" s="12"/>
      <c r="LH131" s="12"/>
      <c r="LI131" s="12"/>
      <c r="LJ131" s="12"/>
      <c r="LK131" s="12"/>
      <c r="LL131" s="12"/>
      <c r="LM131" s="12"/>
      <c r="LN131" s="12"/>
      <c r="LO131" s="12"/>
      <c r="LP131" s="12"/>
      <c r="LQ131" s="12"/>
      <c r="LR131" s="12"/>
      <c r="LS131" s="12"/>
      <c r="LT131" s="12"/>
      <c r="LU131" s="12"/>
      <c r="LV131" s="12"/>
      <c r="LW131" s="12"/>
      <c r="LX131" s="12"/>
      <c r="LY131" s="12"/>
      <c r="LZ131" s="12"/>
      <c r="MA131" s="12"/>
      <c r="MB131" s="12"/>
      <c r="MC131" s="12"/>
      <c r="MD131" s="12"/>
      <c r="ME131" s="12"/>
      <c r="MF131" s="12"/>
      <c r="MG131" s="12"/>
      <c r="MH131" s="12"/>
      <c r="MI131" s="12"/>
      <c r="MJ131" s="12"/>
      <c r="MK131" s="12"/>
      <c r="ML131" s="12"/>
      <c r="MM131" s="12"/>
    </row>
    <row r="132" spans="1:351" s="21" customFormat="1" ht="15" customHeight="1" x14ac:dyDescent="0.3">
      <c r="A132" s="14"/>
      <c r="B132" s="158"/>
      <c r="C132" s="158"/>
      <c r="D132" s="158"/>
      <c r="E132" s="158"/>
      <c r="F132" s="114"/>
      <c r="G132" s="114"/>
      <c r="H132" s="114"/>
      <c r="I132" s="114"/>
      <c r="J132" s="114"/>
      <c r="K132" s="114"/>
      <c r="L132" s="114"/>
      <c r="M132" s="114"/>
      <c r="N132" s="114"/>
      <c r="O132" s="114"/>
      <c r="P132" s="114"/>
      <c r="Q132" s="114"/>
      <c r="R132" s="114"/>
      <c r="S132" s="114"/>
      <c r="T132" s="114"/>
      <c r="U132" s="114"/>
      <c r="V132" s="114"/>
      <c r="W132" s="114"/>
      <c r="X132" s="114"/>
      <c r="Y132" s="111"/>
      <c r="Z132" s="111"/>
      <c r="AA132" s="111"/>
      <c r="AB132" s="111"/>
      <c r="AC132" s="111"/>
      <c r="AD132" s="114"/>
      <c r="AE132" s="111"/>
      <c r="AF132" s="111"/>
      <c r="AG132" s="111"/>
      <c r="AH132" s="111"/>
      <c r="AI132" s="114"/>
      <c r="AJ132" s="114"/>
      <c r="AK132" s="114"/>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c r="IW132" s="12"/>
      <c r="IX132" s="12"/>
      <c r="IY132" s="12"/>
      <c r="IZ132" s="12"/>
      <c r="JA132" s="12"/>
      <c r="JB132" s="12"/>
      <c r="JC132" s="12"/>
      <c r="JD132" s="12"/>
      <c r="JE132" s="12"/>
      <c r="JF132" s="12"/>
      <c r="JG132" s="12"/>
      <c r="JH132" s="12"/>
      <c r="JI132" s="12"/>
      <c r="JJ132" s="12"/>
      <c r="JK132" s="12"/>
      <c r="JL132" s="12"/>
      <c r="JM132" s="12"/>
      <c r="JN132" s="12"/>
      <c r="JO132" s="12"/>
      <c r="JP132" s="12"/>
      <c r="JQ132" s="12"/>
      <c r="JR132" s="12"/>
      <c r="JS132" s="12"/>
      <c r="JT132" s="12"/>
      <c r="JU132" s="12"/>
      <c r="JV132" s="12"/>
      <c r="JW132" s="12"/>
      <c r="JX132" s="12"/>
      <c r="JY132" s="12"/>
      <c r="JZ132" s="12"/>
      <c r="KA132" s="12"/>
      <c r="KB132" s="12"/>
      <c r="KC132" s="12"/>
      <c r="KD132" s="12"/>
      <c r="KE132" s="12"/>
      <c r="KF132" s="12"/>
      <c r="KG132" s="12"/>
      <c r="KH132" s="12"/>
      <c r="KI132" s="12"/>
      <c r="KJ132" s="12"/>
      <c r="KK132" s="12"/>
      <c r="KL132" s="12"/>
      <c r="KM132" s="12"/>
      <c r="KN132" s="12"/>
      <c r="KO132" s="12"/>
      <c r="KP132" s="12"/>
      <c r="KQ132" s="12"/>
      <c r="KR132" s="12"/>
      <c r="KS132" s="12"/>
      <c r="KT132" s="12"/>
      <c r="KU132" s="12"/>
      <c r="KV132" s="12"/>
      <c r="KW132" s="12"/>
      <c r="KX132" s="12"/>
      <c r="KY132" s="12"/>
      <c r="KZ132" s="12"/>
      <c r="LA132" s="12"/>
      <c r="LB132" s="12"/>
      <c r="LC132" s="12"/>
      <c r="LD132" s="12"/>
      <c r="LE132" s="12"/>
      <c r="LF132" s="12"/>
      <c r="LG132" s="12"/>
      <c r="LH132" s="12"/>
      <c r="LI132" s="12"/>
      <c r="LJ132" s="12"/>
      <c r="LK132" s="12"/>
      <c r="LL132" s="12"/>
      <c r="LM132" s="12"/>
      <c r="LN132" s="12"/>
      <c r="LO132" s="12"/>
      <c r="LP132" s="12"/>
      <c r="LQ132" s="12"/>
      <c r="LR132" s="12"/>
      <c r="LS132" s="12"/>
      <c r="LT132" s="12"/>
      <c r="LU132" s="12"/>
      <c r="LV132" s="12"/>
      <c r="LW132" s="12"/>
      <c r="LX132" s="12"/>
      <c r="LY132" s="12"/>
      <c r="LZ132" s="12"/>
      <c r="MA132" s="12"/>
      <c r="MB132" s="12"/>
      <c r="MC132" s="12"/>
      <c r="MD132" s="12"/>
      <c r="ME132" s="12"/>
      <c r="MF132" s="12"/>
      <c r="MG132" s="12"/>
      <c r="MH132" s="12"/>
      <c r="MI132" s="12"/>
      <c r="MJ132" s="12"/>
      <c r="MK132" s="12"/>
      <c r="ML132" s="12"/>
      <c r="MM132" s="12"/>
    </row>
    <row r="133" spans="1:351" s="21" customFormat="1" ht="15" customHeight="1" x14ac:dyDescent="0.3">
      <c r="A133" s="14"/>
      <c r="B133" s="158"/>
      <c r="C133" s="158"/>
      <c r="D133" s="158"/>
      <c r="E133" s="158"/>
      <c r="F133" s="114"/>
      <c r="G133" s="114"/>
      <c r="H133" s="114"/>
      <c r="I133" s="114"/>
      <c r="J133" s="114"/>
      <c r="K133" s="114"/>
      <c r="L133" s="114"/>
      <c r="M133" s="114"/>
      <c r="N133" s="114"/>
      <c r="O133" s="114"/>
      <c r="P133" s="114"/>
      <c r="Q133" s="114"/>
      <c r="R133" s="114"/>
      <c r="S133" s="114"/>
      <c r="T133" s="114"/>
      <c r="U133" s="114"/>
      <c r="V133" s="114"/>
      <c r="W133" s="114"/>
      <c r="X133" s="114"/>
      <c r="Y133" s="111"/>
      <c r="Z133" s="111"/>
      <c r="AA133" s="111"/>
      <c r="AB133" s="111"/>
      <c r="AC133" s="111"/>
      <c r="AD133" s="114"/>
      <c r="AE133" s="111"/>
      <c r="AF133" s="111"/>
      <c r="AG133" s="111"/>
      <c r="AH133" s="111"/>
      <c r="AI133" s="114"/>
      <c r="AJ133" s="114"/>
      <c r="AK133" s="114"/>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c r="IW133" s="12"/>
      <c r="IX133" s="12"/>
      <c r="IY133" s="12"/>
      <c r="IZ133" s="12"/>
      <c r="JA133" s="12"/>
      <c r="JB133" s="12"/>
      <c r="JC133" s="12"/>
      <c r="JD133" s="12"/>
      <c r="JE133" s="12"/>
      <c r="JF133" s="12"/>
      <c r="JG133" s="12"/>
      <c r="JH133" s="12"/>
      <c r="JI133" s="12"/>
      <c r="JJ133" s="12"/>
      <c r="JK133" s="12"/>
      <c r="JL133" s="12"/>
      <c r="JM133" s="12"/>
      <c r="JN133" s="12"/>
      <c r="JO133" s="12"/>
      <c r="JP133" s="12"/>
      <c r="JQ133" s="12"/>
      <c r="JR133" s="12"/>
      <c r="JS133" s="12"/>
      <c r="JT133" s="12"/>
      <c r="JU133" s="12"/>
      <c r="JV133" s="12"/>
      <c r="JW133" s="12"/>
      <c r="JX133" s="12"/>
      <c r="JY133" s="12"/>
      <c r="JZ133" s="12"/>
      <c r="KA133" s="12"/>
      <c r="KB133" s="12"/>
      <c r="KC133" s="12"/>
      <c r="KD133" s="12"/>
      <c r="KE133" s="12"/>
      <c r="KF133" s="12"/>
      <c r="KG133" s="12"/>
      <c r="KH133" s="12"/>
      <c r="KI133" s="12"/>
      <c r="KJ133" s="12"/>
      <c r="KK133" s="12"/>
      <c r="KL133" s="12"/>
      <c r="KM133" s="12"/>
      <c r="KN133" s="12"/>
      <c r="KO133" s="12"/>
      <c r="KP133" s="12"/>
      <c r="KQ133" s="12"/>
      <c r="KR133" s="12"/>
      <c r="KS133" s="12"/>
      <c r="KT133" s="12"/>
      <c r="KU133" s="12"/>
      <c r="KV133" s="12"/>
      <c r="KW133" s="12"/>
      <c r="KX133" s="12"/>
      <c r="KY133" s="12"/>
      <c r="KZ133" s="12"/>
      <c r="LA133" s="12"/>
      <c r="LB133" s="12"/>
      <c r="LC133" s="12"/>
      <c r="LD133" s="12"/>
      <c r="LE133" s="12"/>
      <c r="LF133" s="12"/>
      <c r="LG133" s="12"/>
      <c r="LH133" s="12"/>
      <c r="LI133" s="12"/>
      <c r="LJ133" s="12"/>
      <c r="LK133" s="12"/>
      <c r="LL133" s="12"/>
      <c r="LM133" s="12"/>
      <c r="LN133" s="12"/>
      <c r="LO133" s="12"/>
      <c r="LP133" s="12"/>
      <c r="LQ133" s="12"/>
      <c r="LR133" s="12"/>
      <c r="LS133" s="12"/>
      <c r="LT133" s="12"/>
      <c r="LU133" s="12"/>
      <c r="LV133" s="12"/>
      <c r="LW133" s="12"/>
      <c r="LX133" s="12"/>
      <c r="LY133" s="12"/>
      <c r="LZ133" s="12"/>
      <c r="MA133" s="12"/>
      <c r="MB133" s="12"/>
      <c r="MC133" s="12"/>
      <c r="MD133" s="12"/>
      <c r="ME133" s="12"/>
      <c r="MF133" s="12"/>
      <c r="MG133" s="12"/>
      <c r="MH133" s="12"/>
      <c r="MI133" s="12"/>
      <c r="MJ133" s="12"/>
      <c r="MK133" s="12"/>
      <c r="ML133" s="12"/>
      <c r="MM133" s="12"/>
    </row>
    <row r="134" spans="1:351" s="21" customFormat="1" ht="15" customHeight="1" x14ac:dyDescent="0.3">
      <c r="A134" s="14"/>
      <c r="B134" s="158"/>
      <c r="C134" s="158"/>
      <c r="D134" s="158"/>
      <c r="E134" s="158"/>
      <c r="F134" s="114"/>
      <c r="G134" s="114"/>
      <c r="H134" s="114"/>
      <c r="I134" s="114"/>
      <c r="J134" s="114"/>
      <c r="K134" s="114"/>
      <c r="L134" s="114"/>
      <c r="M134" s="114"/>
      <c r="N134" s="114"/>
      <c r="O134" s="114"/>
      <c r="P134" s="114"/>
      <c r="Q134" s="114"/>
      <c r="R134" s="114"/>
      <c r="S134" s="114"/>
      <c r="T134" s="114"/>
      <c r="U134" s="114"/>
      <c r="V134" s="114"/>
      <c r="W134" s="114"/>
      <c r="X134" s="114"/>
      <c r="Y134" s="111"/>
      <c r="Z134" s="111"/>
      <c r="AA134" s="111"/>
      <c r="AB134" s="111"/>
      <c r="AC134" s="111"/>
      <c r="AD134" s="114"/>
      <c r="AE134" s="111"/>
      <c r="AF134" s="111"/>
      <c r="AG134" s="111"/>
      <c r="AH134" s="111"/>
      <c r="AI134" s="114"/>
      <c r="AJ134" s="114"/>
      <c r="AK134" s="114"/>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c r="IW134" s="12"/>
      <c r="IX134" s="12"/>
      <c r="IY134" s="12"/>
      <c r="IZ134" s="12"/>
      <c r="JA134" s="12"/>
      <c r="JB134" s="12"/>
      <c r="JC134" s="12"/>
      <c r="JD134" s="12"/>
      <c r="JE134" s="12"/>
      <c r="JF134" s="12"/>
      <c r="JG134" s="12"/>
      <c r="JH134" s="12"/>
      <c r="JI134" s="12"/>
      <c r="JJ134" s="12"/>
      <c r="JK134" s="12"/>
      <c r="JL134" s="12"/>
      <c r="JM134" s="12"/>
      <c r="JN134" s="12"/>
      <c r="JO134" s="12"/>
      <c r="JP134" s="12"/>
      <c r="JQ134" s="12"/>
      <c r="JR134" s="12"/>
      <c r="JS134" s="12"/>
      <c r="JT134" s="12"/>
      <c r="JU134" s="12"/>
      <c r="JV134" s="12"/>
      <c r="JW134" s="12"/>
      <c r="JX134" s="12"/>
      <c r="JY134" s="12"/>
      <c r="JZ134" s="12"/>
      <c r="KA134" s="12"/>
      <c r="KB134" s="12"/>
      <c r="KC134" s="12"/>
      <c r="KD134" s="12"/>
      <c r="KE134" s="12"/>
      <c r="KF134" s="12"/>
      <c r="KG134" s="12"/>
      <c r="KH134" s="12"/>
      <c r="KI134" s="12"/>
      <c r="KJ134" s="12"/>
      <c r="KK134" s="12"/>
      <c r="KL134" s="12"/>
      <c r="KM134" s="12"/>
      <c r="KN134" s="12"/>
      <c r="KO134" s="12"/>
      <c r="KP134" s="12"/>
      <c r="KQ134" s="12"/>
      <c r="KR134" s="12"/>
      <c r="KS134" s="12"/>
      <c r="KT134" s="12"/>
      <c r="KU134" s="12"/>
      <c r="KV134" s="12"/>
      <c r="KW134" s="12"/>
      <c r="KX134" s="12"/>
      <c r="KY134" s="12"/>
      <c r="KZ134" s="12"/>
      <c r="LA134" s="12"/>
      <c r="LB134" s="12"/>
      <c r="LC134" s="12"/>
      <c r="LD134" s="12"/>
      <c r="LE134" s="12"/>
      <c r="LF134" s="12"/>
      <c r="LG134" s="12"/>
      <c r="LH134" s="12"/>
      <c r="LI134" s="12"/>
      <c r="LJ134" s="12"/>
      <c r="LK134" s="12"/>
      <c r="LL134" s="12"/>
      <c r="LM134" s="12"/>
      <c r="LN134" s="12"/>
      <c r="LO134" s="12"/>
      <c r="LP134" s="12"/>
      <c r="LQ134" s="12"/>
      <c r="LR134" s="12"/>
      <c r="LS134" s="12"/>
      <c r="LT134" s="12"/>
      <c r="LU134" s="12"/>
      <c r="LV134" s="12"/>
      <c r="LW134" s="12"/>
      <c r="LX134" s="12"/>
      <c r="LY134" s="12"/>
      <c r="LZ134" s="12"/>
      <c r="MA134" s="12"/>
      <c r="MB134" s="12"/>
      <c r="MC134" s="12"/>
      <c r="MD134" s="12"/>
      <c r="ME134" s="12"/>
      <c r="MF134" s="12"/>
      <c r="MG134" s="12"/>
      <c r="MH134" s="12"/>
      <c r="MI134" s="12"/>
      <c r="MJ134" s="12"/>
      <c r="MK134" s="12"/>
      <c r="ML134" s="12"/>
      <c r="MM134" s="12"/>
    </row>
    <row r="135" spans="1:351" s="21" customFormat="1" ht="15" customHeight="1" x14ac:dyDescent="0.3">
      <c r="A135" s="14"/>
      <c r="B135" s="158"/>
      <c r="C135" s="158"/>
      <c r="D135" s="158"/>
      <c r="E135" s="158"/>
      <c r="F135" s="113"/>
      <c r="G135" s="113"/>
      <c r="H135" s="78"/>
      <c r="I135" s="78"/>
      <c r="J135" s="78"/>
      <c r="K135" s="78"/>
      <c r="L135" s="78"/>
      <c r="M135" s="78"/>
      <c r="N135" s="78"/>
      <c r="O135" s="78"/>
      <c r="P135" s="78"/>
      <c r="Q135" s="78"/>
      <c r="R135" s="78"/>
      <c r="S135" s="78"/>
      <c r="T135" s="78"/>
      <c r="U135" s="78"/>
      <c r="V135" s="78"/>
      <c r="W135" s="78"/>
      <c r="X135" s="113"/>
      <c r="Y135" s="78"/>
      <c r="Z135" s="78"/>
      <c r="AA135" s="78"/>
      <c r="AB135" s="78"/>
      <c r="AC135" s="78"/>
      <c r="AD135" s="78"/>
      <c r="AE135" s="78"/>
      <c r="AF135" s="78"/>
      <c r="AG135" s="78"/>
      <c r="AH135" s="78"/>
      <c r="AI135" s="78"/>
      <c r="AJ135" s="78"/>
      <c r="AK135" s="78"/>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c r="IW135" s="12"/>
      <c r="IX135" s="12"/>
      <c r="IY135" s="12"/>
      <c r="IZ135" s="12"/>
      <c r="JA135" s="12"/>
      <c r="JB135" s="12"/>
      <c r="JC135" s="12"/>
      <c r="JD135" s="12"/>
      <c r="JE135" s="12"/>
      <c r="JF135" s="12"/>
      <c r="JG135" s="12"/>
      <c r="JH135" s="12"/>
      <c r="JI135" s="12"/>
      <c r="JJ135" s="12"/>
      <c r="JK135" s="12"/>
      <c r="JL135" s="12"/>
      <c r="JM135" s="12"/>
      <c r="JN135" s="12"/>
      <c r="JO135" s="12"/>
      <c r="JP135" s="12"/>
      <c r="JQ135" s="12"/>
      <c r="JR135" s="12"/>
      <c r="JS135" s="12"/>
      <c r="JT135" s="12"/>
      <c r="JU135" s="12"/>
      <c r="JV135" s="12"/>
      <c r="JW135" s="12"/>
      <c r="JX135" s="12"/>
      <c r="JY135" s="12"/>
      <c r="JZ135" s="12"/>
      <c r="KA135" s="12"/>
      <c r="KB135" s="12"/>
      <c r="KC135" s="12"/>
      <c r="KD135" s="12"/>
      <c r="KE135" s="12"/>
      <c r="KF135" s="12"/>
      <c r="KG135" s="12"/>
      <c r="KH135" s="12"/>
      <c r="KI135" s="12"/>
      <c r="KJ135" s="12"/>
      <c r="KK135" s="12"/>
      <c r="KL135" s="12"/>
      <c r="KM135" s="12"/>
      <c r="KN135" s="12"/>
      <c r="KO135" s="12"/>
      <c r="KP135" s="12"/>
      <c r="KQ135" s="12"/>
      <c r="KR135" s="12"/>
      <c r="KS135" s="12"/>
      <c r="KT135" s="12"/>
      <c r="KU135" s="12"/>
      <c r="KV135" s="12"/>
      <c r="KW135" s="12"/>
      <c r="KX135" s="12"/>
      <c r="KY135" s="12"/>
      <c r="KZ135" s="12"/>
      <c r="LA135" s="12"/>
      <c r="LB135" s="12"/>
      <c r="LC135" s="12"/>
      <c r="LD135" s="12"/>
      <c r="LE135" s="12"/>
      <c r="LF135" s="12"/>
      <c r="LG135" s="12"/>
      <c r="LH135" s="12"/>
      <c r="LI135" s="12"/>
      <c r="LJ135" s="12"/>
      <c r="LK135" s="12"/>
      <c r="LL135" s="12"/>
      <c r="LM135" s="12"/>
      <c r="LN135" s="12"/>
      <c r="LO135" s="12"/>
      <c r="LP135" s="12"/>
      <c r="LQ135" s="12"/>
      <c r="LR135" s="12"/>
      <c r="LS135" s="12"/>
      <c r="LT135" s="12"/>
      <c r="LU135" s="12"/>
      <c r="LV135" s="12"/>
      <c r="LW135" s="12"/>
      <c r="LX135" s="12"/>
      <c r="LY135" s="12"/>
      <c r="LZ135" s="12"/>
      <c r="MA135" s="12"/>
      <c r="MB135" s="12"/>
      <c r="MC135" s="12"/>
      <c r="MD135" s="12"/>
      <c r="ME135" s="12"/>
      <c r="MF135" s="12"/>
      <c r="MG135" s="12"/>
      <c r="MH135" s="12"/>
      <c r="MI135" s="12"/>
      <c r="MJ135" s="12"/>
      <c r="MK135" s="12"/>
      <c r="ML135" s="12"/>
      <c r="MM135" s="12"/>
    </row>
    <row r="136" spans="1:351" s="21" customFormat="1" ht="15" customHeight="1" x14ac:dyDescent="0.3">
      <c r="A136" s="14"/>
      <c r="B136" s="158"/>
      <c r="C136" s="158"/>
      <c r="D136" s="158"/>
      <c r="E136" s="158"/>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c r="IW136" s="12"/>
      <c r="IX136" s="12"/>
      <c r="IY136" s="12"/>
      <c r="IZ136" s="12"/>
      <c r="JA136" s="12"/>
      <c r="JB136" s="12"/>
      <c r="JC136" s="12"/>
      <c r="JD136" s="12"/>
      <c r="JE136" s="12"/>
      <c r="JF136" s="12"/>
      <c r="JG136" s="12"/>
      <c r="JH136" s="12"/>
      <c r="JI136" s="12"/>
      <c r="JJ136" s="12"/>
      <c r="JK136" s="12"/>
      <c r="JL136" s="12"/>
      <c r="JM136" s="12"/>
      <c r="JN136" s="12"/>
      <c r="JO136" s="12"/>
      <c r="JP136" s="12"/>
      <c r="JQ136" s="12"/>
      <c r="JR136" s="12"/>
      <c r="JS136" s="12"/>
      <c r="JT136" s="12"/>
      <c r="JU136" s="12"/>
      <c r="JV136" s="12"/>
      <c r="JW136" s="12"/>
      <c r="JX136" s="12"/>
      <c r="JY136" s="12"/>
      <c r="JZ136" s="12"/>
      <c r="KA136" s="12"/>
      <c r="KB136" s="12"/>
      <c r="KC136" s="12"/>
      <c r="KD136" s="12"/>
      <c r="KE136" s="12"/>
      <c r="KF136" s="12"/>
      <c r="KG136" s="12"/>
      <c r="KH136" s="12"/>
      <c r="KI136" s="12"/>
      <c r="KJ136" s="12"/>
      <c r="KK136" s="12"/>
      <c r="KL136" s="12"/>
      <c r="KM136" s="12"/>
      <c r="KN136" s="12"/>
      <c r="KO136" s="12"/>
      <c r="KP136" s="12"/>
      <c r="KQ136" s="12"/>
      <c r="KR136" s="12"/>
      <c r="KS136" s="12"/>
      <c r="KT136" s="12"/>
      <c r="KU136" s="12"/>
      <c r="KV136" s="12"/>
      <c r="KW136" s="12"/>
      <c r="KX136" s="12"/>
      <c r="KY136" s="12"/>
      <c r="KZ136" s="12"/>
      <c r="LA136" s="12"/>
      <c r="LB136" s="12"/>
      <c r="LC136" s="12"/>
      <c r="LD136" s="12"/>
      <c r="LE136" s="12"/>
      <c r="LF136" s="12"/>
      <c r="LG136" s="12"/>
      <c r="LH136" s="12"/>
      <c r="LI136" s="12"/>
      <c r="LJ136" s="12"/>
      <c r="LK136" s="12"/>
      <c r="LL136" s="12"/>
      <c r="LM136" s="12"/>
      <c r="LN136" s="12"/>
      <c r="LO136" s="12"/>
      <c r="LP136" s="12"/>
      <c r="LQ136" s="12"/>
      <c r="LR136" s="12"/>
      <c r="LS136" s="12"/>
      <c r="LT136" s="12"/>
      <c r="LU136" s="12"/>
      <c r="LV136" s="12"/>
      <c r="LW136" s="12"/>
      <c r="LX136" s="12"/>
      <c r="LY136" s="12"/>
      <c r="LZ136" s="12"/>
      <c r="MA136" s="12"/>
      <c r="MB136" s="12"/>
      <c r="MC136" s="12"/>
      <c r="MD136" s="12"/>
      <c r="ME136" s="12"/>
      <c r="MF136" s="12"/>
      <c r="MG136" s="12"/>
      <c r="MH136" s="12"/>
      <c r="MI136" s="12"/>
      <c r="MJ136" s="12"/>
      <c r="MK136" s="12"/>
      <c r="ML136" s="12"/>
      <c r="MM136" s="12"/>
    </row>
    <row r="137" spans="1:351" s="21" customFormat="1" ht="15" customHeight="1" x14ac:dyDescent="0.3">
      <c r="A137" s="14"/>
      <c r="B137" s="158"/>
      <c r="C137" s="158"/>
      <c r="D137" s="158"/>
      <c r="E137" s="158"/>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c r="IW137" s="12"/>
      <c r="IX137" s="12"/>
      <c r="IY137" s="12"/>
      <c r="IZ137" s="12"/>
      <c r="JA137" s="12"/>
      <c r="JB137" s="12"/>
      <c r="JC137" s="12"/>
      <c r="JD137" s="12"/>
      <c r="JE137" s="12"/>
      <c r="JF137" s="12"/>
      <c r="JG137" s="12"/>
      <c r="JH137" s="12"/>
      <c r="JI137" s="12"/>
      <c r="JJ137" s="12"/>
      <c r="JK137" s="12"/>
      <c r="JL137" s="12"/>
      <c r="JM137" s="12"/>
      <c r="JN137" s="12"/>
      <c r="JO137" s="12"/>
      <c r="JP137" s="12"/>
      <c r="JQ137" s="12"/>
      <c r="JR137" s="12"/>
      <c r="JS137" s="12"/>
      <c r="JT137" s="12"/>
      <c r="JU137" s="12"/>
      <c r="JV137" s="12"/>
      <c r="JW137" s="12"/>
      <c r="JX137" s="12"/>
      <c r="JY137" s="12"/>
      <c r="JZ137" s="12"/>
      <c r="KA137" s="12"/>
      <c r="KB137" s="12"/>
      <c r="KC137" s="12"/>
      <c r="KD137" s="12"/>
      <c r="KE137" s="12"/>
      <c r="KF137" s="12"/>
      <c r="KG137" s="12"/>
      <c r="KH137" s="12"/>
      <c r="KI137" s="12"/>
      <c r="KJ137" s="12"/>
      <c r="KK137" s="12"/>
      <c r="KL137" s="12"/>
      <c r="KM137" s="12"/>
      <c r="KN137" s="12"/>
      <c r="KO137" s="12"/>
      <c r="KP137" s="12"/>
      <c r="KQ137" s="12"/>
      <c r="KR137" s="12"/>
      <c r="KS137" s="12"/>
      <c r="KT137" s="12"/>
      <c r="KU137" s="12"/>
      <c r="KV137" s="12"/>
      <c r="KW137" s="12"/>
      <c r="KX137" s="12"/>
      <c r="KY137" s="12"/>
      <c r="KZ137" s="12"/>
      <c r="LA137" s="12"/>
      <c r="LB137" s="12"/>
      <c r="LC137" s="12"/>
      <c r="LD137" s="12"/>
      <c r="LE137" s="12"/>
      <c r="LF137" s="12"/>
      <c r="LG137" s="12"/>
      <c r="LH137" s="12"/>
      <c r="LI137" s="12"/>
      <c r="LJ137" s="12"/>
      <c r="LK137" s="12"/>
      <c r="LL137" s="12"/>
      <c r="LM137" s="12"/>
      <c r="LN137" s="12"/>
      <c r="LO137" s="12"/>
      <c r="LP137" s="12"/>
      <c r="LQ137" s="12"/>
      <c r="LR137" s="12"/>
      <c r="LS137" s="12"/>
      <c r="LT137" s="12"/>
      <c r="LU137" s="12"/>
      <c r="LV137" s="12"/>
      <c r="LW137" s="12"/>
      <c r="LX137" s="12"/>
      <c r="LY137" s="12"/>
      <c r="LZ137" s="12"/>
      <c r="MA137" s="12"/>
      <c r="MB137" s="12"/>
      <c r="MC137" s="12"/>
      <c r="MD137" s="12"/>
      <c r="ME137" s="12"/>
      <c r="MF137" s="12"/>
      <c r="MG137" s="12"/>
      <c r="MH137" s="12"/>
      <c r="MI137" s="12"/>
      <c r="MJ137" s="12"/>
      <c r="MK137" s="12"/>
      <c r="ML137" s="12"/>
      <c r="MM137" s="12"/>
    </row>
    <row r="138" spans="1:351" s="21" customFormat="1" ht="15" customHeight="1" x14ac:dyDescent="0.3">
      <c r="A138" s="14"/>
      <c r="B138" s="158"/>
      <c r="C138" s="158"/>
      <c r="D138" s="158"/>
      <c r="E138" s="158"/>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c r="IW138" s="12"/>
      <c r="IX138" s="12"/>
      <c r="IY138" s="12"/>
      <c r="IZ138" s="12"/>
      <c r="JA138" s="12"/>
      <c r="JB138" s="12"/>
      <c r="JC138" s="12"/>
      <c r="JD138" s="12"/>
      <c r="JE138" s="12"/>
      <c r="JF138" s="12"/>
      <c r="JG138" s="12"/>
      <c r="JH138" s="12"/>
      <c r="JI138" s="12"/>
      <c r="JJ138" s="12"/>
      <c r="JK138" s="12"/>
      <c r="JL138" s="12"/>
      <c r="JM138" s="12"/>
      <c r="JN138" s="12"/>
      <c r="JO138" s="12"/>
      <c r="JP138" s="12"/>
      <c r="JQ138" s="12"/>
      <c r="JR138" s="12"/>
      <c r="JS138" s="12"/>
      <c r="JT138" s="12"/>
      <c r="JU138" s="12"/>
      <c r="JV138" s="12"/>
      <c r="JW138" s="12"/>
      <c r="JX138" s="12"/>
      <c r="JY138" s="12"/>
      <c r="JZ138" s="12"/>
      <c r="KA138" s="12"/>
      <c r="KB138" s="12"/>
      <c r="KC138" s="12"/>
      <c r="KD138" s="12"/>
      <c r="KE138" s="12"/>
      <c r="KF138" s="12"/>
      <c r="KG138" s="12"/>
      <c r="KH138" s="12"/>
      <c r="KI138" s="12"/>
      <c r="KJ138" s="12"/>
      <c r="KK138" s="12"/>
      <c r="KL138" s="12"/>
      <c r="KM138" s="12"/>
      <c r="KN138" s="12"/>
      <c r="KO138" s="12"/>
      <c r="KP138" s="12"/>
      <c r="KQ138" s="12"/>
      <c r="KR138" s="12"/>
      <c r="KS138" s="12"/>
      <c r="KT138" s="12"/>
      <c r="KU138" s="12"/>
      <c r="KV138" s="12"/>
      <c r="KW138" s="12"/>
      <c r="KX138" s="12"/>
      <c r="KY138" s="12"/>
      <c r="KZ138" s="12"/>
      <c r="LA138" s="12"/>
      <c r="LB138" s="12"/>
      <c r="LC138" s="12"/>
      <c r="LD138" s="12"/>
      <c r="LE138" s="12"/>
      <c r="LF138" s="12"/>
      <c r="LG138" s="12"/>
      <c r="LH138" s="12"/>
      <c r="LI138" s="12"/>
      <c r="LJ138" s="12"/>
      <c r="LK138" s="12"/>
      <c r="LL138" s="12"/>
      <c r="LM138" s="12"/>
      <c r="LN138" s="12"/>
      <c r="LO138" s="12"/>
      <c r="LP138" s="12"/>
      <c r="LQ138" s="12"/>
      <c r="LR138" s="12"/>
      <c r="LS138" s="12"/>
      <c r="LT138" s="12"/>
      <c r="LU138" s="12"/>
      <c r="LV138" s="12"/>
      <c r="LW138" s="12"/>
      <c r="LX138" s="12"/>
      <c r="LY138" s="12"/>
      <c r="LZ138" s="12"/>
      <c r="MA138" s="12"/>
      <c r="MB138" s="12"/>
      <c r="MC138" s="12"/>
      <c r="MD138" s="12"/>
      <c r="ME138" s="12"/>
      <c r="MF138" s="12"/>
      <c r="MG138" s="12"/>
      <c r="MH138" s="12"/>
      <c r="MI138" s="12"/>
      <c r="MJ138" s="12"/>
      <c r="MK138" s="12"/>
      <c r="ML138" s="12"/>
      <c r="MM138" s="12"/>
    </row>
    <row r="139" spans="1:351" s="8" customFormat="1" x14ac:dyDescent="0.3">
      <c r="A139" s="14"/>
      <c r="B139" s="158"/>
      <c r="C139" s="158"/>
      <c r="D139" s="158"/>
      <c r="E139" s="158"/>
      <c r="F139" s="19"/>
      <c r="G139" s="19"/>
      <c r="H139" s="19"/>
      <c r="I139" s="19"/>
      <c r="J139" s="19"/>
      <c r="K139" s="19"/>
      <c r="L139" s="19"/>
      <c r="M139" s="19"/>
      <c r="N139" s="116"/>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2"/>
      <c r="AM139" s="12"/>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c r="IY139" s="4"/>
      <c r="IZ139" s="4"/>
      <c r="JA139" s="4"/>
      <c r="JB139" s="4"/>
      <c r="JC139" s="4"/>
      <c r="JD139" s="4"/>
      <c r="JE139" s="4"/>
      <c r="JF139" s="4"/>
      <c r="JG139" s="4"/>
      <c r="JH139" s="4"/>
      <c r="JI139" s="4"/>
      <c r="JJ139" s="4"/>
      <c r="JK139" s="4"/>
      <c r="JL139" s="4"/>
      <c r="JM139" s="4"/>
      <c r="JN139" s="4"/>
      <c r="JO139" s="4"/>
      <c r="JP139" s="4"/>
      <c r="JQ139" s="4"/>
      <c r="JR139" s="4"/>
      <c r="JS139" s="4"/>
      <c r="JT139" s="4"/>
      <c r="JU139" s="4"/>
      <c r="JV139" s="4"/>
      <c r="JW139" s="4"/>
      <c r="JX139" s="4"/>
      <c r="JY139" s="4"/>
      <c r="JZ139" s="4"/>
      <c r="KA139" s="4"/>
      <c r="KB139" s="4"/>
      <c r="KC139" s="4"/>
      <c r="KD139" s="4"/>
      <c r="KE139" s="4"/>
      <c r="KF139" s="4"/>
      <c r="KG139" s="4"/>
      <c r="KH139" s="4"/>
      <c r="KI139" s="4"/>
      <c r="KJ139" s="4"/>
      <c r="KK139" s="4"/>
      <c r="KL139" s="4"/>
      <c r="KM139" s="4"/>
      <c r="KN139" s="4"/>
      <c r="KO139" s="4"/>
      <c r="KP139" s="4"/>
      <c r="KQ139" s="4"/>
      <c r="KR139" s="4"/>
      <c r="KS139" s="4"/>
      <c r="KT139" s="4"/>
      <c r="KU139" s="4"/>
      <c r="KV139" s="4"/>
      <c r="KW139" s="4"/>
      <c r="KX139" s="4"/>
      <c r="KY139" s="4"/>
      <c r="KZ139" s="4"/>
      <c r="LA139" s="4"/>
      <c r="LB139" s="4"/>
      <c r="LC139" s="4"/>
      <c r="LD139" s="4"/>
      <c r="LE139" s="4"/>
      <c r="LF139" s="4"/>
      <c r="LG139" s="4"/>
      <c r="LH139" s="4"/>
      <c r="LI139" s="4"/>
      <c r="LJ139" s="4"/>
      <c r="LK139" s="4"/>
      <c r="LL139" s="4"/>
      <c r="LM139" s="4"/>
      <c r="LN139" s="4"/>
      <c r="LO139" s="4"/>
      <c r="LP139" s="4"/>
      <c r="LQ139" s="4"/>
      <c r="LR139" s="4"/>
      <c r="LS139" s="4"/>
      <c r="LT139" s="4"/>
      <c r="LU139" s="4"/>
      <c r="LV139" s="4"/>
      <c r="LW139" s="4"/>
      <c r="LX139" s="4"/>
      <c r="LY139" s="4"/>
      <c r="LZ139" s="4"/>
      <c r="MA139" s="4"/>
      <c r="MB139" s="4"/>
      <c r="MC139" s="4"/>
      <c r="MD139" s="4"/>
      <c r="ME139" s="4"/>
      <c r="MF139" s="4"/>
      <c r="MG139" s="4"/>
      <c r="MH139" s="4"/>
      <c r="MI139" s="4"/>
      <c r="MJ139" s="4"/>
      <c r="MK139" s="4"/>
      <c r="ML139" s="4"/>
      <c r="MM139" s="4"/>
    </row>
    <row r="140" spans="1:351" s="8" customFormat="1" x14ac:dyDescent="0.3">
      <c r="A140" s="14"/>
      <c r="B140" s="158"/>
      <c r="C140" s="158"/>
      <c r="D140" s="158"/>
      <c r="E140" s="158"/>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12"/>
      <c r="AM140" s="12"/>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c r="JO140" s="4"/>
      <c r="JP140" s="4"/>
      <c r="JQ140" s="4"/>
      <c r="JR140" s="4"/>
      <c r="JS140" s="4"/>
      <c r="JT140" s="4"/>
      <c r="JU140" s="4"/>
      <c r="JV140" s="4"/>
      <c r="JW140" s="4"/>
      <c r="JX140" s="4"/>
      <c r="JY140" s="4"/>
      <c r="JZ140" s="4"/>
      <c r="KA140" s="4"/>
      <c r="KB140" s="4"/>
      <c r="KC140" s="4"/>
      <c r="KD140" s="4"/>
      <c r="KE140" s="4"/>
      <c r="KF140" s="4"/>
      <c r="KG140" s="4"/>
      <c r="KH140" s="4"/>
      <c r="KI140" s="4"/>
      <c r="KJ140" s="4"/>
      <c r="KK140" s="4"/>
      <c r="KL140" s="4"/>
      <c r="KM140" s="4"/>
      <c r="KN140" s="4"/>
      <c r="KO140" s="4"/>
      <c r="KP140" s="4"/>
      <c r="KQ140" s="4"/>
      <c r="KR140" s="4"/>
      <c r="KS140" s="4"/>
      <c r="KT140" s="4"/>
      <c r="KU140" s="4"/>
      <c r="KV140" s="4"/>
      <c r="KW140" s="4"/>
      <c r="KX140" s="4"/>
      <c r="KY140" s="4"/>
      <c r="KZ140" s="4"/>
      <c r="LA140" s="4"/>
      <c r="LB140" s="4"/>
      <c r="LC140" s="4"/>
      <c r="LD140" s="4"/>
      <c r="LE140" s="4"/>
      <c r="LF140" s="4"/>
      <c r="LG140" s="4"/>
      <c r="LH140" s="4"/>
      <c r="LI140" s="4"/>
      <c r="LJ140" s="4"/>
      <c r="LK140" s="4"/>
      <c r="LL140" s="4"/>
      <c r="LM140" s="4"/>
      <c r="LN140" s="4"/>
      <c r="LO140" s="4"/>
      <c r="LP140" s="4"/>
      <c r="LQ140" s="4"/>
      <c r="LR140" s="4"/>
      <c r="LS140" s="4"/>
      <c r="LT140" s="4"/>
      <c r="LU140" s="4"/>
      <c r="LV140" s="4"/>
      <c r="LW140" s="4"/>
      <c r="LX140" s="4"/>
      <c r="LY140" s="4"/>
      <c r="LZ140" s="4"/>
      <c r="MA140" s="4"/>
      <c r="MB140" s="4"/>
      <c r="MC140" s="4"/>
      <c r="MD140" s="4"/>
      <c r="ME140" s="4"/>
      <c r="MF140" s="4"/>
      <c r="MG140" s="4"/>
      <c r="MH140" s="4"/>
      <c r="MI140" s="4"/>
      <c r="MJ140" s="4"/>
      <c r="MK140" s="4"/>
      <c r="ML140" s="4"/>
      <c r="MM140" s="4"/>
    </row>
    <row r="141" spans="1:351" s="8" customFormat="1" x14ac:dyDescent="0.3">
      <c r="A141" s="13"/>
      <c r="B141" s="13"/>
      <c r="C141" s="13"/>
      <c r="D141" s="13"/>
      <c r="E141" s="13"/>
      <c r="F141" s="116"/>
      <c r="G141" s="116"/>
      <c r="H141" s="116"/>
      <c r="I141" s="116"/>
      <c r="J141" s="116"/>
      <c r="K141" s="116"/>
      <c r="L141" s="116"/>
      <c r="M141" s="116"/>
      <c r="N141" s="116"/>
      <c r="O141" s="116"/>
      <c r="P141" s="116"/>
      <c r="Q141" s="116"/>
      <c r="R141" s="78"/>
      <c r="S141" s="78"/>
      <c r="T141" s="78"/>
      <c r="U141" s="78"/>
      <c r="V141" s="78"/>
      <c r="W141" s="78"/>
      <c r="X141" s="78"/>
      <c r="Y141" s="78"/>
      <c r="Z141" s="78"/>
      <c r="AA141" s="78"/>
      <c r="AB141" s="78"/>
      <c r="AC141" s="78"/>
      <c r="AD141" s="116"/>
      <c r="AE141" s="78"/>
      <c r="AF141" s="78"/>
      <c r="AG141" s="78"/>
      <c r="AH141" s="78"/>
      <c r="AI141" s="78"/>
      <c r="AJ141" s="78"/>
      <c r="AK141" s="78"/>
      <c r="AL141" s="12"/>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c r="IY141" s="4"/>
      <c r="IZ141" s="4"/>
      <c r="JA141" s="4"/>
      <c r="JB141" s="4"/>
      <c r="JC141" s="4"/>
      <c r="JD141" s="4"/>
      <c r="JE141" s="4"/>
      <c r="JF141" s="4"/>
      <c r="JG141" s="4"/>
      <c r="JH141" s="4"/>
      <c r="JI141" s="4"/>
      <c r="JJ141" s="4"/>
      <c r="JK141" s="4"/>
      <c r="JL141" s="4"/>
      <c r="JM141" s="4"/>
      <c r="JN141" s="4"/>
      <c r="JO141" s="4"/>
      <c r="JP141" s="4"/>
      <c r="JQ141" s="4"/>
      <c r="JR141" s="4"/>
      <c r="JS141" s="4"/>
      <c r="JT141" s="4"/>
      <c r="JU141" s="4"/>
      <c r="JV141" s="4"/>
      <c r="JW141" s="4"/>
      <c r="JX141" s="4"/>
      <c r="JY141" s="4"/>
      <c r="JZ141" s="4"/>
      <c r="KA141" s="4"/>
      <c r="KB141" s="4"/>
      <c r="KC141" s="4"/>
      <c r="KD141" s="4"/>
      <c r="KE141" s="4"/>
      <c r="KF141" s="4"/>
      <c r="KG141" s="4"/>
      <c r="KH141" s="4"/>
      <c r="KI141" s="4"/>
      <c r="KJ141" s="4"/>
      <c r="KK141" s="4"/>
      <c r="KL141" s="4"/>
      <c r="KM141" s="4"/>
      <c r="KN141" s="4"/>
      <c r="KO141" s="4"/>
      <c r="KP141" s="4"/>
      <c r="KQ141" s="4"/>
      <c r="KR141" s="4"/>
      <c r="KS141" s="4"/>
      <c r="KT141" s="4"/>
      <c r="KU141" s="4"/>
      <c r="KV141" s="4"/>
      <c r="KW141" s="4"/>
      <c r="KX141" s="4"/>
      <c r="KY141" s="4"/>
      <c r="KZ141" s="4"/>
      <c r="LA141" s="4"/>
      <c r="LB141" s="4"/>
      <c r="LC141" s="4"/>
      <c r="LD141" s="4"/>
      <c r="LE141" s="4"/>
      <c r="LF141" s="4"/>
      <c r="LG141" s="4"/>
      <c r="LH141" s="4"/>
      <c r="LI141" s="4"/>
      <c r="LJ141" s="4"/>
      <c r="LK141" s="4"/>
      <c r="LL141" s="4"/>
      <c r="LM141" s="4"/>
      <c r="LN141" s="4"/>
      <c r="LO141" s="4"/>
      <c r="LP141" s="4"/>
      <c r="LQ141" s="4"/>
      <c r="LR141" s="4"/>
      <c r="LS141" s="4"/>
      <c r="LT141" s="4"/>
      <c r="LU141" s="4"/>
      <c r="LV141" s="4"/>
      <c r="LW141" s="4"/>
      <c r="LX141" s="4"/>
      <c r="LY141" s="4"/>
      <c r="LZ141" s="4"/>
      <c r="MA141" s="4"/>
      <c r="MB141" s="4"/>
      <c r="MC141" s="4"/>
      <c r="MD141" s="4"/>
      <c r="ME141" s="4"/>
      <c r="MF141" s="4"/>
      <c r="MG141" s="4"/>
      <c r="MH141" s="4"/>
      <c r="MI141" s="4"/>
      <c r="MJ141" s="4"/>
      <c r="MK141" s="4"/>
      <c r="ML141" s="4"/>
      <c r="MM141" s="4"/>
    </row>
    <row r="142" spans="1:351" s="8" customFormat="1" x14ac:dyDescent="0.3">
      <c r="A142" s="14"/>
      <c r="B142" s="158"/>
      <c r="C142" s="158"/>
      <c r="D142" s="158"/>
      <c r="E142" s="158"/>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78"/>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c r="IY142" s="4"/>
      <c r="IZ142" s="4"/>
      <c r="JA142" s="4"/>
      <c r="JB142" s="4"/>
      <c r="JC142" s="4"/>
      <c r="JD142" s="4"/>
      <c r="JE142" s="4"/>
      <c r="JF142" s="4"/>
      <c r="JG142" s="4"/>
      <c r="JH142" s="4"/>
      <c r="JI142" s="4"/>
      <c r="JJ142" s="4"/>
      <c r="JK142" s="4"/>
      <c r="JL142" s="4"/>
      <c r="JM142" s="4"/>
      <c r="JN142" s="4"/>
      <c r="JO142" s="4"/>
      <c r="JP142" s="4"/>
      <c r="JQ142" s="4"/>
      <c r="JR142" s="4"/>
      <c r="JS142" s="4"/>
      <c r="JT142" s="4"/>
      <c r="JU142" s="4"/>
      <c r="JV142" s="4"/>
      <c r="JW142" s="4"/>
      <c r="JX142" s="4"/>
      <c r="JY142" s="4"/>
      <c r="JZ142" s="4"/>
      <c r="KA142" s="4"/>
      <c r="KB142" s="4"/>
      <c r="KC142" s="4"/>
      <c r="KD142" s="4"/>
      <c r="KE142" s="4"/>
      <c r="KF142" s="4"/>
      <c r="KG142" s="4"/>
      <c r="KH142" s="4"/>
      <c r="KI142" s="4"/>
      <c r="KJ142" s="4"/>
      <c r="KK142" s="4"/>
      <c r="KL142" s="4"/>
      <c r="KM142" s="4"/>
      <c r="KN142" s="4"/>
      <c r="KO142" s="4"/>
      <c r="KP142" s="4"/>
      <c r="KQ142" s="4"/>
      <c r="KR142" s="4"/>
      <c r="KS142" s="4"/>
      <c r="KT142" s="4"/>
      <c r="KU142" s="4"/>
      <c r="KV142" s="4"/>
      <c r="KW142" s="4"/>
      <c r="KX142" s="4"/>
      <c r="KY142" s="4"/>
      <c r="KZ142" s="4"/>
      <c r="LA142" s="4"/>
      <c r="LB142" s="4"/>
      <c r="LC142" s="4"/>
      <c r="LD142" s="4"/>
      <c r="LE142" s="4"/>
      <c r="LF142" s="4"/>
      <c r="LG142" s="4"/>
      <c r="LH142" s="4"/>
      <c r="LI142" s="4"/>
      <c r="LJ142" s="4"/>
      <c r="LK142" s="4"/>
      <c r="LL142" s="4"/>
      <c r="LM142" s="4"/>
      <c r="LN142" s="4"/>
      <c r="LO142" s="4"/>
      <c r="LP142" s="4"/>
      <c r="LQ142" s="4"/>
      <c r="LR142" s="4"/>
      <c r="LS142" s="4"/>
      <c r="LT142" s="4"/>
      <c r="LU142" s="4"/>
      <c r="LV142" s="4"/>
      <c r="LW142" s="4"/>
      <c r="LX142" s="4"/>
      <c r="LY142" s="4"/>
      <c r="LZ142" s="4"/>
      <c r="MA142" s="4"/>
      <c r="MB142" s="4"/>
      <c r="MC142" s="4"/>
      <c r="MD142" s="4"/>
      <c r="ME142" s="4"/>
      <c r="MF142" s="4"/>
      <c r="MG142" s="4"/>
      <c r="MH142" s="4"/>
      <c r="MI142" s="4"/>
      <c r="MJ142" s="4"/>
      <c r="MK142" s="4"/>
      <c r="ML142" s="4"/>
      <c r="MM142" s="4"/>
    </row>
    <row r="143" spans="1:351" s="8" customFormat="1" x14ac:dyDescent="0.3">
      <c r="A143" s="13"/>
      <c r="B143" s="13"/>
      <c r="C143" s="13"/>
      <c r="D143" s="13"/>
      <c r="E143" s="13"/>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c r="JS143" s="4"/>
      <c r="JT143" s="4"/>
      <c r="JU143" s="4"/>
      <c r="JV143" s="4"/>
      <c r="JW143" s="4"/>
      <c r="JX143" s="4"/>
      <c r="JY143" s="4"/>
      <c r="JZ143" s="4"/>
      <c r="KA143" s="4"/>
      <c r="KB143" s="4"/>
      <c r="KC143" s="4"/>
      <c r="KD143" s="4"/>
      <c r="KE143" s="4"/>
      <c r="KF143" s="4"/>
      <c r="KG143" s="4"/>
      <c r="KH143" s="4"/>
      <c r="KI143" s="4"/>
      <c r="KJ143" s="4"/>
      <c r="KK143" s="4"/>
      <c r="KL143" s="4"/>
      <c r="KM143" s="4"/>
      <c r="KN143" s="4"/>
      <c r="KO143" s="4"/>
      <c r="KP143" s="4"/>
      <c r="KQ143" s="4"/>
      <c r="KR143" s="4"/>
      <c r="KS143" s="4"/>
      <c r="KT143" s="4"/>
      <c r="KU143" s="4"/>
      <c r="KV143" s="4"/>
      <c r="KW143" s="4"/>
      <c r="KX143" s="4"/>
      <c r="KY143" s="4"/>
      <c r="KZ143" s="4"/>
      <c r="LA143" s="4"/>
      <c r="LB143" s="4"/>
      <c r="LC143" s="4"/>
      <c r="LD143" s="4"/>
      <c r="LE143" s="4"/>
      <c r="LF143" s="4"/>
      <c r="LG143" s="4"/>
      <c r="LH143" s="4"/>
      <c r="LI143" s="4"/>
      <c r="LJ143" s="4"/>
      <c r="LK143" s="4"/>
      <c r="LL143" s="4"/>
      <c r="LM143" s="4"/>
      <c r="LN143" s="4"/>
      <c r="LO143" s="4"/>
      <c r="LP143" s="4"/>
      <c r="LQ143" s="4"/>
      <c r="LR143" s="4"/>
      <c r="LS143" s="4"/>
      <c r="LT143" s="4"/>
      <c r="LU143" s="4"/>
      <c r="LV143" s="4"/>
      <c r="LW143" s="4"/>
      <c r="LX143" s="4"/>
      <c r="LY143" s="4"/>
      <c r="LZ143" s="4"/>
      <c r="MA143" s="4"/>
      <c r="MB143" s="4"/>
      <c r="MC143" s="4"/>
      <c r="MD143" s="4"/>
      <c r="ME143" s="4"/>
      <c r="MF143" s="4"/>
      <c r="MG143" s="4"/>
      <c r="MH143" s="4"/>
      <c r="MI143" s="4"/>
      <c r="MJ143" s="4"/>
      <c r="MK143" s="4"/>
      <c r="ML143" s="4"/>
      <c r="MM143" s="4"/>
    </row>
    <row r="144" spans="1:351" s="8" customFormat="1" x14ac:dyDescent="0.3">
      <c r="A144" s="14"/>
      <c r="B144" s="158"/>
      <c r="C144" s="158"/>
      <c r="D144" s="158"/>
      <c r="E144" s="158"/>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78"/>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c r="MJ144" s="4"/>
      <c r="MK144" s="4"/>
      <c r="ML144" s="4"/>
      <c r="MM144" s="4"/>
    </row>
    <row r="145" spans="1:351" s="8" customFormat="1" x14ac:dyDescent="0.3">
      <c r="A145" s="14"/>
      <c r="B145" s="158"/>
      <c r="C145" s="158"/>
      <c r="D145" s="158"/>
      <c r="E145" s="158"/>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78"/>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c r="JS145" s="4"/>
      <c r="JT145" s="4"/>
      <c r="JU145" s="4"/>
      <c r="JV145" s="4"/>
      <c r="JW145" s="4"/>
      <c r="JX145" s="4"/>
      <c r="JY145" s="4"/>
      <c r="JZ145" s="4"/>
      <c r="KA145" s="4"/>
      <c r="KB145" s="4"/>
      <c r="KC145" s="4"/>
      <c r="KD145" s="4"/>
      <c r="KE145" s="4"/>
      <c r="KF145" s="4"/>
      <c r="KG145" s="4"/>
      <c r="KH145" s="4"/>
      <c r="KI145" s="4"/>
      <c r="KJ145" s="4"/>
      <c r="KK145" s="4"/>
      <c r="KL145" s="4"/>
      <c r="KM145" s="4"/>
      <c r="KN145" s="4"/>
      <c r="KO145" s="4"/>
      <c r="KP145" s="4"/>
      <c r="KQ145" s="4"/>
      <c r="KR145" s="4"/>
      <c r="KS145" s="4"/>
      <c r="KT145" s="4"/>
      <c r="KU145" s="4"/>
      <c r="KV145" s="4"/>
      <c r="KW145" s="4"/>
      <c r="KX145" s="4"/>
      <c r="KY145" s="4"/>
      <c r="KZ145" s="4"/>
      <c r="LA145" s="4"/>
      <c r="LB145" s="4"/>
      <c r="LC145" s="4"/>
      <c r="LD145" s="4"/>
      <c r="LE145" s="4"/>
      <c r="LF145" s="4"/>
      <c r="LG145" s="4"/>
      <c r="LH145" s="4"/>
      <c r="LI145" s="4"/>
      <c r="LJ145" s="4"/>
      <c r="LK145" s="4"/>
      <c r="LL145" s="4"/>
      <c r="LM145" s="4"/>
      <c r="LN145" s="4"/>
      <c r="LO145" s="4"/>
      <c r="LP145" s="4"/>
      <c r="LQ145" s="4"/>
      <c r="LR145" s="4"/>
      <c r="LS145" s="4"/>
      <c r="LT145" s="4"/>
      <c r="LU145" s="4"/>
      <c r="LV145" s="4"/>
      <c r="LW145" s="4"/>
      <c r="LX145" s="4"/>
      <c r="LY145" s="4"/>
      <c r="LZ145" s="4"/>
      <c r="MA145" s="4"/>
      <c r="MB145" s="4"/>
      <c r="MC145" s="4"/>
      <c r="MD145" s="4"/>
      <c r="ME145" s="4"/>
      <c r="MF145" s="4"/>
      <c r="MG145" s="4"/>
      <c r="MH145" s="4"/>
      <c r="MI145" s="4"/>
      <c r="MJ145" s="4"/>
      <c r="MK145" s="4"/>
      <c r="ML145" s="4"/>
      <c r="MM145" s="4"/>
    </row>
    <row r="146" spans="1:351" s="8" customFormat="1" x14ac:dyDescent="0.3">
      <c r="A146" s="14"/>
      <c r="B146" s="158"/>
      <c r="C146" s="158"/>
      <c r="D146" s="158"/>
      <c r="E146" s="158"/>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78"/>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c r="JS146" s="4"/>
      <c r="JT146" s="4"/>
      <c r="JU146" s="4"/>
      <c r="JV146" s="4"/>
      <c r="JW146" s="4"/>
      <c r="JX146" s="4"/>
      <c r="JY146" s="4"/>
      <c r="JZ146" s="4"/>
      <c r="KA146" s="4"/>
      <c r="KB146" s="4"/>
      <c r="KC146" s="4"/>
      <c r="KD146" s="4"/>
      <c r="KE146" s="4"/>
      <c r="KF146" s="4"/>
      <c r="KG146" s="4"/>
      <c r="KH146" s="4"/>
      <c r="KI146" s="4"/>
      <c r="KJ146" s="4"/>
      <c r="KK146" s="4"/>
      <c r="KL146" s="4"/>
      <c r="KM146" s="4"/>
      <c r="KN146" s="4"/>
      <c r="KO146" s="4"/>
      <c r="KP146" s="4"/>
      <c r="KQ146" s="4"/>
      <c r="KR146" s="4"/>
      <c r="KS146" s="4"/>
      <c r="KT146" s="4"/>
      <c r="KU146" s="4"/>
      <c r="KV146" s="4"/>
      <c r="KW146" s="4"/>
      <c r="KX146" s="4"/>
      <c r="KY146" s="4"/>
      <c r="KZ146" s="4"/>
      <c r="LA146" s="4"/>
      <c r="LB146" s="4"/>
      <c r="LC146" s="4"/>
      <c r="LD146" s="4"/>
      <c r="LE146" s="4"/>
      <c r="LF146" s="4"/>
      <c r="LG146" s="4"/>
      <c r="LH146" s="4"/>
      <c r="LI146" s="4"/>
      <c r="LJ146" s="4"/>
      <c r="LK146" s="4"/>
      <c r="LL146" s="4"/>
      <c r="LM146" s="4"/>
      <c r="LN146" s="4"/>
      <c r="LO146" s="4"/>
      <c r="LP146" s="4"/>
      <c r="LQ146" s="4"/>
      <c r="LR146" s="4"/>
      <c r="LS146" s="4"/>
      <c r="LT146" s="4"/>
      <c r="LU146" s="4"/>
      <c r="LV146" s="4"/>
      <c r="LW146" s="4"/>
      <c r="LX146" s="4"/>
      <c r="LY146" s="4"/>
      <c r="LZ146" s="4"/>
      <c r="MA146" s="4"/>
      <c r="MB146" s="4"/>
      <c r="MC146" s="4"/>
      <c r="MD146" s="4"/>
      <c r="ME146" s="4"/>
      <c r="MF146" s="4"/>
      <c r="MG146" s="4"/>
      <c r="MH146" s="4"/>
      <c r="MI146" s="4"/>
      <c r="MJ146" s="4"/>
      <c r="MK146" s="4"/>
      <c r="ML146" s="4"/>
      <c r="MM146" s="4"/>
    </row>
    <row r="147" spans="1:351" s="8" customFormat="1" x14ac:dyDescent="0.3">
      <c r="A147" s="14"/>
      <c r="B147" s="158"/>
      <c r="C147" s="158"/>
      <c r="D147" s="158"/>
      <c r="E147" s="158"/>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78"/>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c r="JS147" s="4"/>
      <c r="JT147" s="4"/>
      <c r="JU147" s="4"/>
      <c r="JV147" s="4"/>
      <c r="JW147" s="4"/>
      <c r="JX147" s="4"/>
      <c r="JY147" s="4"/>
      <c r="JZ147" s="4"/>
      <c r="KA147" s="4"/>
      <c r="KB147" s="4"/>
      <c r="KC147" s="4"/>
      <c r="KD147" s="4"/>
      <c r="KE147" s="4"/>
      <c r="KF147" s="4"/>
      <c r="KG147" s="4"/>
      <c r="KH147" s="4"/>
      <c r="KI147" s="4"/>
      <c r="KJ147" s="4"/>
      <c r="KK147" s="4"/>
      <c r="KL147" s="4"/>
      <c r="KM147" s="4"/>
      <c r="KN147" s="4"/>
      <c r="KO147" s="4"/>
      <c r="KP147" s="4"/>
      <c r="KQ147" s="4"/>
      <c r="KR147" s="4"/>
      <c r="KS147" s="4"/>
      <c r="KT147" s="4"/>
      <c r="KU147" s="4"/>
      <c r="KV147" s="4"/>
      <c r="KW147" s="4"/>
      <c r="KX147" s="4"/>
      <c r="KY147" s="4"/>
      <c r="KZ147" s="4"/>
      <c r="LA147" s="4"/>
      <c r="LB147" s="4"/>
      <c r="LC147" s="4"/>
      <c r="LD147" s="4"/>
      <c r="LE147" s="4"/>
      <c r="LF147" s="4"/>
      <c r="LG147" s="4"/>
      <c r="LH147" s="4"/>
      <c r="LI147" s="4"/>
      <c r="LJ147" s="4"/>
      <c r="LK147" s="4"/>
      <c r="LL147" s="4"/>
      <c r="LM147" s="4"/>
      <c r="LN147" s="4"/>
      <c r="LO147" s="4"/>
      <c r="LP147" s="4"/>
      <c r="LQ147" s="4"/>
      <c r="LR147" s="4"/>
      <c r="LS147" s="4"/>
      <c r="LT147" s="4"/>
      <c r="LU147" s="4"/>
      <c r="LV147" s="4"/>
      <c r="LW147" s="4"/>
      <c r="LX147" s="4"/>
      <c r="LY147" s="4"/>
      <c r="LZ147" s="4"/>
      <c r="MA147" s="4"/>
      <c r="MB147" s="4"/>
      <c r="MC147" s="4"/>
      <c r="MD147" s="4"/>
      <c r="ME147" s="4"/>
      <c r="MF147" s="4"/>
      <c r="MG147" s="4"/>
      <c r="MH147" s="4"/>
      <c r="MI147" s="4"/>
      <c r="MJ147" s="4"/>
      <c r="MK147" s="4"/>
      <c r="ML147" s="4"/>
      <c r="MM147" s="4"/>
    </row>
    <row r="148" spans="1:351" s="8" customFormat="1" x14ac:dyDescent="0.3">
      <c r="A148" s="14"/>
      <c r="B148" s="158"/>
      <c r="C148" s="158"/>
      <c r="D148" s="158"/>
      <c r="E148" s="158"/>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78"/>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c r="JY148" s="4"/>
      <c r="JZ148" s="4"/>
      <c r="KA148" s="4"/>
      <c r="KB148" s="4"/>
      <c r="KC148" s="4"/>
      <c r="KD148" s="4"/>
      <c r="KE148" s="4"/>
      <c r="KF148" s="4"/>
      <c r="KG148" s="4"/>
      <c r="KH148" s="4"/>
      <c r="KI148" s="4"/>
      <c r="KJ148" s="4"/>
      <c r="KK148" s="4"/>
      <c r="KL148" s="4"/>
      <c r="KM148" s="4"/>
      <c r="KN148" s="4"/>
      <c r="KO148" s="4"/>
      <c r="KP148" s="4"/>
      <c r="KQ148" s="4"/>
      <c r="KR148" s="4"/>
      <c r="KS148" s="4"/>
      <c r="KT148" s="4"/>
      <c r="KU148" s="4"/>
      <c r="KV148" s="4"/>
      <c r="KW148" s="4"/>
      <c r="KX148" s="4"/>
      <c r="KY148" s="4"/>
      <c r="KZ148" s="4"/>
      <c r="LA148" s="4"/>
      <c r="LB148" s="4"/>
      <c r="LC148" s="4"/>
      <c r="LD148" s="4"/>
      <c r="LE148" s="4"/>
      <c r="LF148" s="4"/>
      <c r="LG148" s="4"/>
      <c r="LH148" s="4"/>
      <c r="LI148" s="4"/>
      <c r="LJ148" s="4"/>
      <c r="LK148" s="4"/>
      <c r="LL148" s="4"/>
      <c r="LM148" s="4"/>
      <c r="LN148" s="4"/>
      <c r="LO148" s="4"/>
      <c r="LP148" s="4"/>
      <c r="LQ148" s="4"/>
      <c r="LR148" s="4"/>
      <c r="LS148" s="4"/>
      <c r="LT148" s="4"/>
      <c r="LU148" s="4"/>
      <c r="LV148" s="4"/>
      <c r="LW148" s="4"/>
      <c r="LX148" s="4"/>
      <c r="LY148" s="4"/>
      <c r="LZ148" s="4"/>
      <c r="MA148" s="4"/>
      <c r="MB148" s="4"/>
      <c r="MC148" s="4"/>
      <c r="MD148" s="4"/>
      <c r="ME148" s="4"/>
      <c r="MF148" s="4"/>
      <c r="MG148" s="4"/>
      <c r="MH148" s="4"/>
      <c r="MI148" s="4"/>
      <c r="MJ148" s="4"/>
      <c r="MK148" s="4"/>
      <c r="ML148" s="4"/>
      <c r="MM148" s="4"/>
    </row>
    <row r="149" spans="1:351" s="8" customFormat="1" x14ac:dyDescent="0.3">
      <c r="A149" s="14"/>
      <c r="B149" s="158"/>
      <c r="C149" s="158"/>
      <c r="D149" s="158"/>
      <c r="E149" s="158"/>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78"/>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c r="JS149" s="4"/>
      <c r="JT149" s="4"/>
      <c r="JU149" s="4"/>
      <c r="JV149" s="4"/>
      <c r="JW149" s="4"/>
      <c r="JX149" s="4"/>
      <c r="JY149" s="4"/>
      <c r="JZ149" s="4"/>
      <c r="KA149" s="4"/>
      <c r="KB149" s="4"/>
      <c r="KC149" s="4"/>
      <c r="KD149" s="4"/>
      <c r="KE149" s="4"/>
      <c r="KF149" s="4"/>
      <c r="KG149" s="4"/>
      <c r="KH149" s="4"/>
      <c r="KI149" s="4"/>
      <c r="KJ149" s="4"/>
      <c r="KK149" s="4"/>
      <c r="KL149" s="4"/>
      <c r="KM149" s="4"/>
      <c r="KN149" s="4"/>
      <c r="KO149" s="4"/>
      <c r="KP149" s="4"/>
      <c r="KQ149" s="4"/>
      <c r="KR149" s="4"/>
      <c r="KS149" s="4"/>
      <c r="KT149" s="4"/>
      <c r="KU149" s="4"/>
      <c r="KV149" s="4"/>
      <c r="KW149" s="4"/>
      <c r="KX149" s="4"/>
      <c r="KY149" s="4"/>
      <c r="KZ149" s="4"/>
      <c r="LA149" s="4"/>
      <c r="LB149" s="4"/>
      <c r="LC149" s="4"/>
      <c r="LD149" s="4"/>
      <c r="LE149" s="4"/>
      <c r="LF149" s="4"/>
      <c r="LG149" s="4"/>
      <c r="LH149" s="4"/>
      <c r="LI149" s="4"/>
      <c r="LJ149" s="4"/>
      <c r="LK149" s="4"/>
      <c r="LL149" s="4"/>
      <c r="LM149" s="4"/>
      <c r="LN149" s="4"/>
      <c r="LO149" s="4"/>
      <c r="LP149" s="4"/>
      <c r="LQ149" s="4"/>
      <c r="LR149" s="4"/>
      <c r="LS149" s="4"/>
      <c r="LT149" s="4"/>
      <c r="LU149" s="4"/>
      <c r="LV149" s="4"/>
      <c r="LW149" s="4"/>
      <c r="LX149" s="4"/>
      <c r="LY149" s="4"/>
      <c r="LZ149" s="4"/>
      <c r="MA149" s="4"/>
      <c r="MB149" s="4"/>
      <c r="MC149" s="4"/>
      <c r="MD149" s="4"/>
      <c r="ME149" s="4"/>
      <c r="MF149" s="4"/>
      <c r="MG149" s="4"/>
      <c r="MH149" s="4"/>
      <c r="MI149" s="4"/>
      <c r="MJ149" s="4"/>
      <c r="MK149" s="4"/>
      <c r="ML149" s="4"/>
      <c r="MM149" s="4"/>
    </row>
    <row r="150" spans="1:351" s="8" customFormat="1" x14ac:dyDescent="0.3">
      <c r="A150" s="14"/>
      <c r="B150" s="158"/>
      <c r="C150" s="158"/>
      <c r="D150" s="158"/>
      <c r="E150" s="15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4"/>
      <c r="KN150" s="4"/>
      <c r="KO150" s="4"/>
      <c r="KP150" s="4"/>
      <c r="KQ150" s="4"/>
      <c r="KR150" s="4"/>
      <c r="KS150" s="4"/>
      <c r="KT150" s="4"/>
      <c r="KU150" s="4"/>
      <c r="KV150" s="4"/>
      <c r="KW150" s="4"/>
      <c r="KX150" s="4"/>
      <c r="KY150" s="4"/>
      <c r="KZ150" s="4"/>
      <c r="LA150" s="4"/>
      <c r="LB150" s="4"/>
      <c r="LC150" s="4"/>
      <c r="LD150" s="4"/>
      <c r="LE150" s="4"/>
      <c r="LF150" s="4"/>
      <c r="LG150" s="4"/>
      <c r="LH150" s="4"/>
      <c r="LI150" s="4"/>
      <c r="LJ150" s="4"/>
      <c r="LK150" s="4"/>
      <c r="LL150" s="4"/>
      <c r="LM150" s="4"/>
      <c r="LN150" s="4"/>
      <c r="LO150" s="4"/>
      <c r="LP150" s="4"/>
      <c r="LQ150" s="4"/>
      <c r="LR150" s="4"/>
      <c r="LS150" s="4"/>
      <c r="LT150" s="4"/>
      <c r="LU150" s="4"/>
      <c r="LV150" s="4"/>
      <c r="LW150" s="4"/>
      <c r="LX150" s="4"/>
      <c r="LY150" s="4"/>
      <c r="LZ150" s="4"/>
      <c r="MA150" s="4"/>
      <c r="MB150" s="4"/>
      <c r="MC150" s="4"/>
      <c r="MD150" s="4"/>
      <c r="ME150" s="4"/>
      <c r="MF150" s="4"/>
      <c r="MG150" s="4"/>
      <c r="MH150" s="4"/>
      <c r="MI150" s="4"/>
      <c r="MJ150" s="4"/>
      <c r="MK150" s="4"/>
      <c r="ML150" s="4"/>
      <c r="MM150" s="4"/>
    </row>
    <row r="151" spans="1:351" s="8" customFormat="1" x14ac:dyDescent="0.3">
      <c r="A151" s="14"/>
      <c r="B151" s="158"/>
      <c r="C151" s="158"/>
      <c r="D151" s="158"/>
      <c r="E151" s="158"/>
      <c r="F151" s="112"/>
      <c r="G151" s="112"/>
      <c r="H151" s="112"/>
      <c r="I151" s="112"/>
      <c r="J151" s="112"/>
      <c r="K151" s="112"/>
      <c r="L151" s="112"/>
      <c r="M151" s="112"/>
      <c r="N151" s="112"/>
      <c r="O151" s="118"/>
      <c r="P151" s="112"/>
      <c r="Q151" s="112"/>
      <c r="R151" s="118"/>
      <c r="S151" s="118"/>
      <c r="T151" s="118"/>
      <c r="U151" s="118"/>
      <c r="V151" s="118"/>
      <c r="W151" s="118"/>
      <c r="X151" s="118"/>
      <c r="Y151" s="112"/>
      <c r="Z151" s="112"/>
      <c r="AA151" s="118"/>
      <c r="AB151" s="112"/>
      <c r="AC151" s="118"/>
      <c r="AD151" s="112"/>
      <c r="AE151" s="111"/>
      <c r="AF151" s="118"/>
      <c r="AG151" s="118"/>
      <c r="AH151" s="118"/>
      <c r="AI151" s="112"/>
      <c r="AJ151" s="112"/>
      <c r="AK151" s="118"/>
      <c r="AL151" s="78"/>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row>
    <row r="152" spans="1:351" s="8" customFormat="1" x14ac:dyDescent="0.3">
      <c r="A152" s="14"/>
      <c r="B152" s="158"/>
      <c r="C152" s="158"/>
      <c r="D152" s="158"/>
      <c r="E152" s="158"/>
      <c r="F152" s="112"/>
      <c r="G152" s="112"/>
      <c r="H152" s="112"/>
      <c r="I152" s="112"/>
      <c r="J152" s="112"/>
      <c r="K152" s="118"/>
      <c r="L152" s="112"/>
      <c r="M152" s="112"/>
      <c r="N152" s="112"/>
      <c r="O152" s="118"/>
      <c r="P152" s="112"/>
      <c r="Q152" s="112"/>
      <c r="R152" s="118"/>
      <c r="S152" s="118"/>
      <c r="T152" s="118"/>
      <c r="U152" s="118"/>
      <c r="V152" s="118"/>
      <c r="W152" s="118"/>
      <c r="X152" s="118"/>
      <c r="Y152" s="112"/>
      <c r="Z152" s="112"/>
      <c r="AA152" s="118"/>
      <c r="AB152" s="112"/>
      <c r="AC152" s="118"/>
      <c r="AD152" s="112"/>
      <c r="AE152" s="111"/>
      <c r="AF152" s="118"/>
      <c r="AG152" s="118"/>
      <c r="AH152" s="118"/>
      <c r="AI152" s="118"/>
      <c r="AJ152" s="112"/>
      <c r="AK152" s="118"/>
      <c r="AL152" s="78"/>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c r="MJ152" s="4"/>
      <c r="MK152" s="4"/>
      <c r="ML152" s="4"/>
      <c r="MM152" s="4"/>
    </row>
    <row r="153" spans="1:351" s="8" customFormat="1" x14ac:dyDescent="0.3">
      <c r="A153" s="14"/>
      <c r="B153" s="158"/>
      <c r="C153" s="158"/>
      <c r="D153" s="158"/>
      <c r="E153" s="158"/>
      <c r="F153" s="112"/>
      <c r="G153" s="112"/>
      <c r="H153" s="112"/>
      <c r="I153" s="112"/>
      <c r="J153" s="112"/>
      <c r="K153" s="112"/>
      <c r="L153" s="112"/>
      <c r="M153" s="112"/>
      <c r="N153" s="118"/>
      <c r="O153" s="118"/>
      <c r="P153" s="112"/>
      <c r="Q153" s="112"/>
      <c r="R153" s="118"/>
      <c r="S153" s="118"/>
      <c r="T153" s="118"/>
      <c r="U153" s="118"/>
      <c r="V153" s="118"/>
      <c r="W153" s="118"/>
      <c r="X153" s="118"/>
      <c r="Y153" s="112"/>
      <c r="Z153" s="112"/>
      <c r="AA153" s="118"/>
      <c r="AB153" s="118"/>
      <c r="AC153" s="118"/>
      <c r="AD153" s="112"/>
      <c r="AE153" s="111"/>
      <c r="AF153" s="118"/>
      <c r="AG153" s="118"/>
      <c r="AH153" s="118"/>
      <c r="AI153" s="112"/>
      <c r="AJ153" s="118"/>
      <c r="AK153" s="118"/>
      <c r="AL153" s="78"/>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c r="MJ153" s="4"/>
      <c r="MK153" s="4"/>
      <c r="ML153" s="4"/>
      <c r="MM153" s="4"/>
    </row>
    <row r="154" spans="1:351" s="8" customFormat="1" x14ac:dyDescent="0.3">
      <c r="A154" s="14"/>
      <c r="B154" s="158"/>
      <c r="C154" s="158"/>
      <c r="D154" s="158"/>
      <c r="E154" s="158"/>
      <c r="F154" s="112"/>
      <c r="G154" s="112"/>
      <c r="H154" s="112"/>
      <c r="I154" s="112"/>
      <c r="J154" s="112"/>
      <c r="K154" s="112"/>
      <c r="L154" s="112"/>
      <c r="M154" s="112"/>
      <c r="N154" s="118"/>
      <c r="O154" s="118"/>
      <c r="P154" s="112"/>
      <c r="Q154" s="112"/>
      <c r="R154" s="118"/>
      <c r="S154" s="118"/>
      <c r="T154" s="118"/>
      <c r="U154" s="118"/>
      <c r="V154" s="118"/>
      <c r="W154" s="118"/>
      <c r="X154" s="118"/>
      <c r="Y154" s="112"/>
      <c r="Z154" s="112"/>
      <c r="AA154" s="118"/>
      <c r="AB154" s="112"/>
      <c r="AC154" s="118"/>
      <c r="AD154" s="112"/>
      <c r="AE154" s="111"/>
      <c r="AF154" s="118"/>
      <c r="AG154" s="118"/>
      <c r="AH154" s="118"/>
      <c r="AI154" s="112"/>
      <c r="AJ154" s="118"/>
      <c r="AK154" s="118"/>
      <c r="AL154" s="78"/>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c r="MJ154" s="4"/>
      <c r="MK154" s="4"/>
      <c r="ML154" s="4"/>
      <c r="MM154" s="4"/>
    </row>
    <row r="155" spans="1:351" s="8" customFormat="1" x14ac:dyDescent="0.3">
      <c r="A155" s="14"/>
      <c r="B155" s="158"/>
      <c r="C155" s="158"/>
      <c r="D155" s="158"/>
      <c r="E155" s="158"/>
      <c r="F155" s="112"/>
      <c r="G155" s="112"/>
      <c r="H155" s="112"/>
      <c r="I155" s="112"/>
      <c r="J155" s="112"/>
      <c r="K155" s="112"/>
      <c r="L155" s="112"/>
      <c r="M155" s="112"/>
      <c r="N155" s="118"/>
      <c r="O155" s="118"/>
      <c r="P155" s="112"/>
      <c r="Q155" s="112"/>
      <c r="R155" s="118"/>
      <c r="S155" s="118"/>
      <c r="T155" s="118"/>
      <c r="U155" s="118"/>
      <c r="V155" s="118"/>
      <c r="W155" s="118"/>
      <c r="X155" s="118"/>
      <c r="Y155" s="112"/>
      <c r="Z155" s="112"/>
      <c r="AA155" s="118"/>
      <c r="AB155" s="112"/>
      <c r="AC155" s="118"/>
      <c r="AD155" s="112"/>
      <c r="AE155" s="111"/>
      <c r="AF155" s="118"/>
      <c r="AG155" s="118"/>
      <c r="AH155" s="118"/>
      <c r="AI155" s="118"/>
      <c r="AJ155" s="118"/>
      <c r="AK155" s="118"/>
      <c r="AL155" s="78"/>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c r="MJ155" s="4"/>
      <c r="MK155" s="4"/>
      <c r="ML155" s="4"/>
      <c r="MM155" s="4"/>
    </row>
    <row r="156" spans="1:351" s="8" customFormat="1" x14ac:dyDescent="0.3">
      <c r="A156" s="14"/>
      <c r="B156" s="158"/>
      <c r="C156" s="158"/>
      <c r="D156" s="158"/>
      <c r="E156" s="158"/>
      <c r="F156" s="112"/>
      <c r="G156" s="112"/>
      <c r="H156" s="112"/>
      <c r="I156" s="112"/>
      <c r="J156" s="112"/>
      <c r="K156" s="112"/>
      <c r="L156" s="112"/>
      <c r="M156" s="112"/>
      <c r="N156" s="112"/>
      <c r="O156" s="118"/>
      <c r="P156" s="112"/>
      <c r="Q156" s="112"/>
      <c r="R156" s="118"/>
      <c r="S156" s="118"/>
      <c r="T156" s="118"/>
      <c r="U156" s="118"/>
      <c r="V156" s="118"/>
      <c r="W156" s="118"/>
      <c r="X156" s="118"/>
      <c r="Y156" s="112"/>
      <c r="Z156" s="112"/>
      <c r="AA156" s="118"/>
      <c r="AB156" s="112"/>
      <c r="AC156" s="112"/>
      <c r="AD156" s="112"/>
      <c r="AE156" s="111"/>
      <c r="AF156" s="118"/>
      <c r="AG156" s="118"/>
      <c r="AH156" s="118"/>
      <c r="AI156" s="118"/>
      <c r="AJ156" s="118"/>
      <c r="AK156" s="118"/>
      <c r="AL156" s="78"/>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c r="IW156" s="4"/>
      <c r="IX156" s="4"/>
      <c r="IY156" s="4"/>
      <c r="IZ156" s="4"/>
      <c r="JA156" s="4"/>
      <c r="JB156" s="4"/>
      <c r="JC156" s="4"/>
      <c r="JD156" s="4"/>
      <c r="JE156" s="4"/>
      <c r="JF156" s="4"/>
      <c r="JG156" s="4"/>
      <c r="JH156" s="4"/>
      <c r="JI156" s="4"/>
      <c r="JJ156" s="4"/>
      <c r="JK156" s="4"/>
      <c r="JL156" s="4"/>
      <c r="JM156" s="4"/>
      <c r="JN156" s="4"/>
      <c r="JO156" s="4"/>
      <c r="JP156" s="4"/>
      <c r="JQ156" s="4"/>
      <c r="JR156" s="4"/>
      <c r="JS156" s="4"/>
      <c r="JT156" s="4"/>
      <c r="JU156" s="4"/>
      <c r="JV156" s="4"/>
      <c r="JW156" s="4"/>
      <c r="JX156" s="4"/>
      <c r="JY156" s="4"/>
      <c r="JZ156" s="4"/>
      <c r="KA156" s="4"/>
      <c r="KB156" s="4"/>
      <c r="KC156" s="4"/>
      <c r="KD156" s="4"/>
      <c r="KE156" s="4"/>
      <c r="KF156" s="4"/>
      <c r="KG156" s="4"/>
      <c r="KH156" s="4"/>
      <c r="KI156" s="4"/>
      <c r="KJ156" s="4"/>
      <c r="KK156" s="4"/>
      <c r="KL156" s="4"/>
      <c r="KM156" s="4"/>
      <c r="KN156" s="4"/>
      <c r="KO156" s="4"/>
      <c r="KP156" s="4"/>
      <c r="KQ156" s="4"/>
      <c r="KR156" s="4"/>
      <c r="KS156" s="4"/>
      <c r="KT156" s="4"/>
      <c r="KU156" s="4"/>
      <c r="KV156" s="4"/>
      <c r="KW156" s="4"/>
      <c r="KX156" s="4"/>
      <c r="KY156" s="4"/>
      <c r="KZ156" s="4"/>
      <c r="LA156" s="4"/>
      <c r="LB156" s="4"/>
      <c r="LC156" s="4"/>
      <c r="LD156" s="4"/>
      <c r="LE156" s="4"/>
      <c r="LF156" s="4"/>
      <c r="LG156" s="4"/>
      <c r="LH156" s="4"/>
      <c r="LI156" s="4"/>
      <c r="LJ156" s="4"/>
      <c r="LK156" s="4"/>
      <c r="LL156" s="4"/>
      <c r="LM156" s="4"/>
      <c r="LN156" s="4"/>
      <c r="LO156" s="4"/>
      <c r="LP156" s="4"/>
      <c r="LQ156" s="4"/>
      <c r="LR156" s="4"/>
      <c r="LS156" s="4"/>
      <c r="LT156" s="4"/>
      <c r="LU156" s="4"/>
      <c r="LV156" s="4"/>
      <c r="LW156" s="4"/>
      <c r="LX156" s="4"/>
      <c r="LY156" s="4"/>
      <c r="LZ156" s="4"/>
      <c r="MA156" s="4"/>
      <c r="MB156" s="4"/>
      <c r="MC156" s="4"/>
      <c r="MD156" s="4"/>
      <c r="ME156" s="4"/>
      <c r="MF156" s="4"/>
      <c r="MG156" s="4"/>
      <c r="MH156" s="4"/>
      <c r="MI156" s="4"/>
      <c r="MJ156" s="4"/>
      <c r="MK156" s="4"/>
      <c r="ML156" s="4"/>
      <c r="MM156" s="4"/>
    </row>
    <row r="157" spans="1:351" s="8" customFormat="1" x14ac:dyDescent="0.3">
      <c r="A157" s="14"/>
      <c r="B157" s="158"/>
      <c r="C157" s="158"/>
      <c r="D157" s="158"/>
      <c r="E157" s="158"/>
      <c r="F157" s="112"/>
      <c r="G157" s="112"/>
      <c r="H157" s="112"/>
      <c r="I157" s="112"/>
      <c r="J157" s="112"/>
      <c r="K157" s="112"/>
      <c r="L157" s="112"/>
      <c r="M157" s="112"/>
      <c r="N157" s="118"/>
      <c r="O157" s="118"/>
      <c r="P157" s="112"/>
      <c r="Q157" s="112"/>
      <c r="R157" s="118"/>
      <c r="S157" s="118"/>
      <c r="T157" s="118"/>
      <c r="U157" s="118"/>
      <c r="V157" s="118"/>
      <c r="W157" s="118"/>
      <c r="X157" s="118"/>
      <c r="Y157" s="112"/>
      <c r="Z157" s="112"/>
      <c r="AA157" s="118"/>
      <c r="AB157" s="112"/>
      <c r="AC157" s="118"/>
      <c r="AD157" s="112"/>
      <c r="AE157" s="111"/>
      <c r="AF157" s="118"/>
      <c r="AG157" s="118"/>
      <c r="AH157" s="118"/>
      <c r="AI157" s="112"/>
      <c r="AJ157" s="118"/>
      <c r="AK157" s="118"/>
      <c r="AL157" s="78"/>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c r="IW157" s="4"/>
      <c r="IX157" s="4"/>
      <c r="IY157" s="4"/>
      <c r="IZ157" s="4"/>
      <c r="JA157" s="4"/>
      <c r="JB157" s="4"/>
      <c r="JC157" s="4"/>
      <c r="JD157" s="4"/>
      <c r="JE157" s="4"/>
      <c r="JF157" s="4"/>
      <c r="JG157" s="4"/>
      <c r="JH157" s="4"/>
      <c r="JI157" s="4"/>
      <c r="JJ157" s="4"/>
      <c r="JK157" s="4"/>
      <c r="JL157" s="4"/>
      <c r="JM157" s="4"/>
      <c r="JN157" s="4"/>
      <c r="JO157" s="4"/>
      <c r="JP157" s="4"/>
      <c r="JQ157" s="4"/>
      <c r="JR157" s="4"/>
      <c r="JS157" s="4"/>
      <c r="JT157" s="4"/>
      <c r="JU157" s="4"/>
      <c r="JV157" s="4"/>
      <c r="JW157" s="4"/>
      <c r="JX157" s="4"/>
      <c r="JY157" s="4"/>
      <c r="JZ157" s="4"/>
      <c r="KA157" s="4"/>
      <c r="KB157" s="4"/>
      <c r="KC157" s="4"/>
      <c r="KD157" s="4"/>
      <c r="KE157" s="4"/>
      <c r="KF157" s="4"/>
      <c r="KG157" s="4"/>
      <c r="KH157" s="4"/>
      <c r="KI157" s="4"/>
      <c r="KJ157" s="4"/>
      <c r="KK157" s="4"/>
      <c r="KL157" s="4"/>
      <c r="KM157" s="4"/>
      <c r="KN157" s="4"/>
      <c r="KO157" s="4"/>
      <c r="KP157" s="4"/>
      <c r="KQ157" s="4"/>
      <c r="KR157" s="4"/>
      <c r="KS157" s="4"/>
      <c r="KT157" s="4"/>
      <c r="KU157" s="4"/>
      <c r="KV157" s="4"/>
      <c r="KW157" s="4"/>
      <c r="KX157" s="4"/>
      <c r="KY157" s="4"/>
      <c r="KZ157" s="4"/>
      <c r="LA157" s="4"/>
      <c r="LB157" s="4"/>
      <c r="LC157" s="4"/>
      <c r="LD157" s="4"/>
      <c r="LE157" s="4"/>
      <c r="LF157" s="4"/>
      <c r="LG157" s="4"/>
      <c r="LH157" s="4"/>
      <c r="LI157" s="4"/>
      <c r="LJ157" s="4"/>
      <c r="LK157" s="4"/>
      <c r="LL157" s="4"/>
      <c r="LM157" s="4"/>
      <c r="LN157" s="4"/>
      <c r="LO157" s="4"/>
      <c r="LP157" s="4"/>
      <c r="LQ157" s="4"/>
      <c r="LR157" s="4"/>
      <c r="LS157" s="4"/>
      <c r="LT157" s="4"/>
      <c r="LU157" s="4"/>
      <c r="LV157" s="4"/>
      <c r="LW157" s="4"/>
      <c r="LX157" s="4"/>
      <c r="LY157" s="4"/>
      <c r="LZ157" s="4"/>
      <c r="MA157" s="4"/>
      <c r="MB157" s="4"/>
      <c r="MC157" s="4"/>
      <c r="MD157" s="4"/>
      <c r="ME157" s="4"/>
      <c r="MF157" s="4"/>
      <c r="MG157" s="4"/>
      <c r="MH157" s="4"/>
      <c r="MI157" s="4"/>
      <c r="MJ157" s="4"/>
      <c r="MK157" s="4"/>
      <c r="ML157" s="4"/>
      <c r="MM157" s="4"/>
    </row>
    <row r="158" spans="1:351" s="8" customFormat="1" x14ac:dyDescent="0.3">
      <c r="A158" s="14"/>
      <c r="B158" s="158"/>
      <c r="C158" s="158"/>
      <c r="D158" s="158"/>
      <c r="E158" s="158"/>
      <c r="F158" s="112"/>
      <c r="G158" s="112"/>
      <c r="H158" s="112"/>
      <c r="I158" s="112"/>
      <c r="J158" s="112"/>
      <c r="K158" s="118"/>
      <c r="L158" s="112"/>
      <c r="M158" s="112"/>
      <c r="N158" s="118"/>
      <c r="O158" s="118"/>
      <c r="P158" s="112"/>
      <c r="Q158" s="112"/>
      <c r="R158" s="118"/>
      <c r="S158" s="118"/>
      <c r="T158" s="118"/>
      <c r="U158" s="118"/>
      <c r="V158" s="118"/>
      <c r="W158" s="118"/>
      <c r="X158" s="118"/>
      <c r="Y158" s="112"/>
      <c r="Z158" s="112"/>
      <c r="AA158" s="118"/>
      <c r="AB158" s="112"/>
      <c r="AC158" s="118"/>
      <c r="AD158" s="112"/>
      <c r="AE158" s="111"/>
      <c r="AF158" s="118"/>
      <c r="AG158" s="118"/>
      <c r="AH158" s="118"/>
      <c r="AI158" s="118"/>
      <c r="AJ158" s="118"/>
      <c r="AK158" s="118"/>
      <c r="AL158" s="78"/>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c r="IW158" s="4"/>
      <c r="IX158" s="4"/>
      <c r="IY158" s="4"/>
      <c r="IZ158" s="4"/>
      <c r="JA158" s="4"/>
      <c r="JB158" s="4"/>
      <c r="JC158" s="4"/>
      <c r="JD158" s="4"/>
      <c r="JE158" s="4"/>
      <c r="JF158" s="4"/>
      <c r="JG158" s="4"/>
      <c r="JH158" s="4"/>
      <c r="JI158" s="4"/>
      <c r="JJ158" s="4"/>
      <c r="JK158" s="4"/>
      <c r="JL158" s="4"/>
      <c r="JM158" s="4"/>
      <c r="JN158" s="4"/>
      <c r="JO158" s="4"/>
      <c r="JP158" s="4"/>
      <c r="JQ158" s="4"/>
      <c r="JR158" s="4"/>
      <c r="JS158" s="4"/>
      <c r="JT158" s="4"/>
      <c r="JU158" s="4"/>
      <c r="JV158" s="4"/>
      <c r="JW158" s="4"/>
      <c r="JX158" s="4"/>
      <c r="JY158" s="4"/>
      <c r="JZ158" s="4"/>
      <c r="KA158" s="4"/>
      <c r="KB158" s="4"/>
      <c r="KC158" s="4"/>
      <c r="KD158" s="4"/>
      <c r="KE158" s="4"/>
      <c r="KF158" s="4"/>
      <c r="KG158" s="4"/>
      <c r="KH158" s="4"/>
      <c r="KI158" s="4"/>
      <c r="KJ158" s="4"/>
      <c r="KK158" s="4"/>
      <c r="KL158" s="4"/>
      <c r="KM158" s="4"/>
      <c r="KN158" s="4"/>
      <c r="KO158" s="4"/>
      <c r="KP158" s="4"/>
      <c r="KQ158" s="4"/>
      <c r="KR158" s="4"/>
      <c r="KS158" s="4"/>
      <c r="KT158" s="4"/>
      <c r="KU158" s="4"/>
      <c r="KV158" s="4"/>
      <c r="KW158" s="4"/>
      <c r="KX158" s="4"/>
      <c r="KY158" s="4"/>
      <c r="KZ158" s="4"/>
      <c r="LA158" s="4"/>
      <c r="LB158" s="4"/>
      <c r="LC158" s="4"/>
      <c r="LD158" s="4"/>
      <c r="LE158" s="4"/>
      <c r="LF158" s="4"/>
      <c r="LG158" s="4"/>
      <c r="LH158" s="4"/>
      <c r="LI158" s="4"/>
      <c r="LJ158" s="4"/>
      <c r="LK158" s="4"/>
      <c r="LL158" s="4"/>
      <c r="LM158" s="4"/>
      <c r="LN158" s="4"/>
      <c r="LO158" s="4"/>
      <c r="LP158" s="4"/>
      <c r="LQ158" s="4"/>
      <c r="LR158" s="4"/>
      <c r="LS158" s="4"/>
      <c r="LT158" s="4"/>
      <c r="LU158" s="4"/>
      <c r="LV158" s="4"/>
      <c r="LW158" s="4"/>
      <c r="LX158" s="4"/>
      <c r="LY158" s="4"/>
      <c r="LZ158" s="4"/>
      <c r="MA158" s="4"/>
      <c r="MB158" s="4"/>
      <c r="MC158" s="4"/>
      <c r="MD158" s="4"/>
      <c r="ME158" s="4"/>
      <c r="MF158" s="4"/>
      <c r="MG158" s="4"/>
      <c r="MH158" s="4"/>
      <c r="MI158" s="4"/>
      <c r="MJ158" s="4"/>
      <c r="MK158" s="4"/>
      <c r="ML158" s="4"/>
      <c r="MM158" s="4"/>
    </row>
    <row r="159" spans="1:351" s="8" customFormat="1" x14ac:dyDescent="0.3">
      <c r="A159" s="14"/>
      <c r="B159" s="158"/>
      <c r="C159" s="158"/>
      <c r="D159" s="158"/>
      <c r="E159" s="158"/>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20"/>
      <c r="AJ159" s="120"/>
      <c r="AK159" s="120"/>
      <c r="AL159" s="78"/>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c r="IW159" s="4"/>
      <c r="IX159" s="4"/>
      <c r="IY159" s="4"/>
      <c r="IZ159" s="4"/>
      <c r="JA159" s="4"/>
      <c r="JB159" s="4"/>
      <c r="JC159" s="4"/>
      <c r="JD159" s="4"/>
      <c r="JE159" s="4"/>
      <c r="JF159" s="4"/>
      <c r="JG159" s="4"/>
      <c r="JH159" s="4"/>
      <c r="JI159" s="4"/>
      <c r="JJ159" s="4"/>
      <c r="JK159" s="4"/>
      <c r="JL159" s="4"/>
      <c r="JM159" s="4"/>
      <c r="JN159" s="4"/>
      <c r="JO159" s="4"/>
      <c r="JP159" s="4"/>
      <c r="JQ159" s="4"/>
      <c r="JR159" s="4"/>
      <c r="JS159" s="4"/>
      <c r="JT159" s="4"/>
      <c r="JU159" s="4"/>
      <c r="JV159" s="4"/>
      <c r="JW159" s="4"/>
      <c r="JX159" s="4"/>
      <c r="JY159" s="4"/>
      <c r="JZ159" s="4"/>
      <c r="KA159" s="4"/>
      <c r="KB159" s="4"/>
      <c r="KC159" s="4"/>
      <c r="KD159" s="4"/>
      <c r="KE159" s="4"/>
      <c r="KF159" s="4"/>
      <c r="KG159" s="4"/>
      <c r="KH159" s="4"/>
      <c r="KI159" s="4"/>
      <c r="KJ159" s="4"/>
      <c r="KK159" s="4"/>
      <c r="KL159" s="4"/>
      <c r="KM159" s="4"/>
      <c r="KN159" s="4"/>
      <c r="KO159" s="4"/>
      <c r="KP159" s="4"/>
      <c r="KQ159" s="4"/>
      <c r="KR159" s="4"/>
      <c r="KS159" s="4"/>
      <c r="KT159" s="4"/>
      <c r="KU159" s="4"/>
      <c r="KV159" s="4"/>
      <c r="KW159" s="4"/>
      <c r="KX159" s="4"/>
      <c r="KY159" s="4"/>
      <c r="KZ159" s="4"/>
      <c r="LA159" s="4"/>
      <c r="LB159" s="4"/>
      <c r="LC159" s="4"/>
      <c r="LD159" s="4"/>
      <c r="LE159" s="4"/>
      <c r="LF159" s="4"/>
      <c r="LG159" s="4"/>
      <c r="LH159" s="4"/>
      <c r="LI159" s="4"/>
      <c r="LJ159" s="4"/>
      <c r="LK159" s="4"/>
      <c r="LL159" s="4"/>
      <c r="LM159" s="4"/>
      <c r="LN159" s="4"/>
      <c r="LO159" s="4"/>
      <c r="LP159" s="4"/>
      <c r="LQ159" s="4"/>
      <c r="LR159" s="4"/>
      <c r="LS159" s="4"/>
      <c r="LT159" s="4"/>
      <c r="LU159" s="4"/>
      <c r="LV159" s="4"/>
      <c r="LW159" s="4"/>
      <c r="LX159" s="4"/>
      <c r="LY159" s="4"/>
      <c r="LZ159" s="4"/>
      <c r="MA159" s="4"/>
      <c r="MB159" s="4"/>
      <c r="MC159" s="4"/>
      <c r="MD159" s="4"/>
      <c r="ME159" s="4"/>
      <c r="MF159" s="4"/>
      <c r="MG159" s="4"/>
      <c r="MH159" s="4"/>
      <c r="MI159" s="4"/>
      <c r="MJ159" s="4"/>
      <c r="MK159" s="4"/>
      <c r="ML159" s="4"/>
      <c r="MM159" s="4"/>
    </row>
    <row r="160" spans="1:351" s="8" customFormat="1" x14ac:dyDescent="0.3">
      <c r="A160" s="14"/>
      <c r="B160" s="158"/>
      <c r="C160" s="158"/>
      <c r="D160" s="158"/>
      <c r="E160" s="158"/>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78"/>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c r="IW160" s="4"/>
      <c r="IX160" s="4"/>
      <c r="IY160" s="4"/>
      <c r="IZ160" s="4"/>
      <c r="JA160" s="4"/>
      <c r="JB160" s="4"/>
      <c r="JC160" s="4"/>
      <c r="JD160" s="4"/>
      <c r="JE160" s="4"/>
      <c r="JF160" s="4"/>
      <c r="JG160" s="4"/>
      <c r="JH160" s="4"/>
      <c r="JI160" s="4"/>
      <c r="JJ160" s="4"/>
      <c r="JK160" s="4"/>
      <c r="JL160" s="4"/>
      <c r="JM160" s="4"/>
      <c r="JN160" s="4"/>
      <c r="JO160" s="4"/>
      <c r="JP160" s="4"/>
      <c r="JQ160" s="4"/>
      <c r="JR160" s="4"/>
      <c r="JS160" s="4"/>
      <c r="JT160" s="4"/>
      <c r="JU160" s="4"/>
      <c r="JV160" s="4"/>
      <c r="JW160" s="4"/>
      <c r="JX160" s="4"/>
      <c r="JY160" s="4"/>
      <c r="JZ160" s="4"/>
      <c r="KA160" s="4"/>
      <c r="KB160" s="4"/>
      <c r="KC160" s="4"/>
      <c r="KD160" s="4"/>
      <c r="KE160" s="4"/>
      <c r="KF160" s="4"/>
      <c r="KG160" s="4"/>
      <c r="KH160" s="4"/>
      <c r="KI160" s="4"/>
      <c r="KJ160" s="4"/>
      <c r="KK160" s="4"/>
      <c r="KL160" s="4"/>
      <c r="KM160" s="4"/>
      <c r="KN160" s="4"/>
      <c r="KO160" s="4"/>
      <c r="KP160" s="4"/>
      <c r="KQ160" s="4"/>
      <c r="KR160" s="4"/>
      <c r="KS160" s="4"/>
      <c r="KT160" s="4"/>
      <c r="KU160" s="4"/>
      <c r="KV160" s="4"/>
      <c r="KW160" s="4"/>
      <c r="KX160" s="4"/>
      <c r="KY160" s="4"/>
      <c r="KZ160" s="4"/>
      <c r="LA160" s="4"/>
      <c r="LB160" s="4"/>
      <c r="LC160" s="4"/>
      <c r="LD160" s="4"/>
      <c r="LE160" s="4"/>
      <c r="LF160" s="4"/>
      <c r="LG160" s="4"/>
      <c r="LH160" s="4"/>
      <c r="LI160" s="4"/>
      <c r="LJ160" s="4"/>
      <c r="LK160" s="4"/>
      <c r="LL160" s="4"/>
      <c r="LM160" s="4"/>
      <c r="LN160" s="4"/>
      <c r="LO160" s="4"/>
      <c r="LP160" s="4"/>
      <c r="LQ160" s="4"/>
      <c r="LR160" s="4"/>
      <c r="LS160" s="4"/>
      <c r="LT160" s="4"/>
      <c r="LU160" s="4"/>
      <c r="LV160" s="4"/>
      <c r="LW160" s="4"/>
      <c r="LX160" s="4"/>
      <c r="LY160" s="4"/>
      <c r="LZ160" s="4"/>
      <c r="MA160" s="4"/>
      <c r="MB160" s="4"/>
      <c r="MC160" s="4"/>
      <c r="MD160" s="4"/>
      <c r="ME160" s="4"/>
      <c r="MF160" s="4"/>
      <c r="MG160" s="4"/>
      <c r="MH160" s="4"/>
      <c r="MI160" s="4"/>
      <c r="MJ160" s="4"/>
      <c r="MK160" s="4"/>
      <c r="ML160" s="4"/>
      <c r="MM160" s="4"/>
    </row>
    <row r="161" spans="1:48" x14ac:dyDescent="0.3">
      <c r="A161" s="14"/>
      <c r="B161" s="158"/>
      <c r="C161" s="158"/>
      <c r="D161" s="158"/>
      <c r="E161" s="158"/>
    </row>
    <row r="162" spans="1:48" x14ac:dyDescent="0.3">
      <c r="A162" s="14"/>
      <c r="B162" s="158"/>
      <c r="C162" s="158"/>
      <c r="D162" s="158"/>
      <c r="E162" s="158"/>
    </row>
    <row r="163" spans="1:48" x14ac:dyDescent="0.3">
      <c r="A163" s="23"/>
      <c r="B163" s="159"/>
      <c r="C163" s="159"/>
      <c r="D163" s="159"/>
      <c r="E163" s="159"/>
      <c r="F163" s="112"/>
      <c r="G163" s="112"/>
      <c r="H163" s="118"/>
      <c r="I163" s="118"/>
      <c r="J163" s="118"/>
      <c r="K163" s="112"/>
      <c r="L163" s="112"/>
      <c r="M163" s="112"/>
      <c r="N163" s="118"/>
      <c r="O163" s="112"/>
      <c r="P163" s="112"/>
      <c r="Q163" s="112"/>
      <c r="R163" s="112"/>
      <c r="S163" s="112"/>
      <c r="T163" s="112"/>
      <c r="U163" s="118"/>
      <c r="V163" s="118"/>
      <c r="W163" s="118"/>
      <c r="X163" s="112"/>
      <c r="Y163" s="112"/>
      <c r="Z163" s="112"/>
      <c r="AA163" s="112"/>
      <c r="AB163" s="112"/>
      <c r="AC163" s="112"/>
      <c r="AD163" s="118"/>
      <c r="AE163" s="111"/>
      <c r="AF163" s="112"/>
      <c r="AG163" s="112"/>
      <c r="AH163" s="112"/>
      <c r="AI163" s="109"/>
      <c r="AJ163" s="112"/>
      <c r="AK163" s="118"/>
      <c r="AR163" s="1"/>
      <c r="AS163" s="28"/>
      <c r="AT163" s="28"/>
      <c r="AU163" s="28"/>
      <c r="AV163" s="28"/>
    </row>
    <row r="164" spans="1:48" x14ac:dyDescent="0.3">
      <c r="A164" s="23"/>
      <c r="B164" s="159"/>
      <c r="C164" s="159"/>
      <c r="D164" s="159"/>
      <c r="E164" s="159"/>
      <c r="F164" s="112"/>
      <c r="G164" s="112"/>
      <c r="H164" s="118"/>
      <c r="I164" s="118"/>
      <c r="J164" s="118"/>
      <c r="K164" s="112"/>
      <c r="L164" s="112"/>
      <c r="M164" s="112"/>
      <c r="N164" s="118"/>
      <c r="O164" s="112"/>
      <c r="P164" s="112"/>
      <c r="Q164" s="112"/>
      <c r="R164" s="112"/>
      <c r="S164" s="112"/>
      <c r="T164" s="112"/>
      <c r="U164" s="118"/>
      <c r="V164" s="118"/>
      <c r="W164" s="118"/>
      <c r="X164" s="112"/>
      <c r="Y164" s="112"/>
      <c r="Z164" s="112"/>
      <c r="AA164" s="112"/>
      <c r="AB164" s="112"/>
      <c r="AC164" s="112"/>
      <c r="AD164" s="118"/>
      <c r="AE164" s="111"/>
      <c r="AF164" s="112"/>
      <c r="AG164" s="112"/>
      <c r="AH164" s="112"/>
      <c r="AI164" s="109"/>
      <c r="AJ164" s="112"/>
      <c r="AK164" s="118"/>
      <c r="AR164" s="11"/>
      <c r="AS164" s="11"/>
      <c r="AT164" s="30"/>
      <c r="AU164" s="30"/>
      <c r="AV164" s="30"/>
    </row>
    <row r="165" spans="1:48" s="29" customFormat="1" x14ac:dyDescent="0.3">
      <c r="A165" s="23"/>
      <c r="B165" s="159"/>
      <c r="C165" s="159"/>
      <c r="D165" s="159"/>
      <c r="E165" s="159"/>
      <c r="F165" s="112"/>
      <c r="G165" s="112"/>
      <c r="H165" s="118"/>
      <c r="I165" s="118"/>
      <c r="J165" s="118"/>
      <c r="K165" s="112"/>
      <c r="L165" s="112"/>
      <c r="M165" s="112"/>
      <c r="N165" s="118"/>
      <c r="O165" s="112"/>
      <c r="P165" s="112"/>
      <c r="Q165" s="112"/>
      <c r="R165" s="112"/>
      <c r="S165" s="112"/>
      <c r="T165" s="112"/>
      <c r="U165" s="118"/>
      <c r="V165" s="118"/>
      <c r="W165" s="118"/>
      <c r="X165" s="112"/>
      <c r="Y165" s="112"/>
      <c r="Z165" s="112"/>
      <c r="AA165" s="112"/>
      <c r="AB165" s="112"/>
      <c r="AC165" s="112"/>
      <c r="AD165" s="118"/>
      <c r="AE165" s="111"/>
      <c r="AF165" s="112"/>
      <c r="AG165" s="112"/>
      <c r="AH165" s="112"/>
      <c r="AI165" s="78"/>
      <c r="AJ165" s="112"/>
      <c r="AK165" s="118"/>
      <c r="AL165" s="78"/>
      <c r="AM165" s="4"/>
      <c r="AR165" s="30"/>
      <c r="AS165" s="30"/>
      <c r="AT165" s="30"/>
      <c r="AU165" s="30"/>
      <c r="AV165" s="30"/>
    </row>
    <row r="166" spans="1:48" s="29" customFormat="1" x14ac:dyDescent="0.3">
      <c r="A166" s="4"/>
      <c r="B166" s="93"/>
      <c r="C166" s="93"/>
      <c r="D166" s="93"/>
      <c r="E166" s="93"/>
      <c r="F166" s="112"/>
      <c r="G166" s="118"/>
      <c r="H166" s="112"/>
      <c r="I166" s="112"/>
      <c r="J166" s="112"/>
      <c r="K166" s="112"/>
      <c r="L166" s="112"/>
      <c r="M166" s="112"/>
      <c r="N166" s="118"/>
      <c r="O166" s="112"/>
      <c r="P166" s="112"/>
      <c r="Q166" s="112"/>
      <c r="R166" s="112"/>
      <c r="S166" s="112"/>
      <c r="T166" s="112"/>
      <c r="U166" s="118"/>
      <c r="V166" s="118"/>
      <c r="W166" s="118"/>
      <c r="X166" s="111"/>
      <c r="Y166" s="112"/>
      <c r="Z166" s="112"/>
      <c r="AA166" s="112"/>
      <c r="AB166" s="112"/>
      <c r="AC166" s="112"/>
      <c r="AD166" s="112"/>
      <c r="AE166" s="111"/>
      <c r="AF166" s="112"/>
      <c r="AG166" s="112"/>
      <c r="AH166" s="112"/>
      <c r="AI166" s="78"/>
      <c r="AJ166" s="112"/>
      <c r="AK166" s="118"/>
      <c r="AL166" s="78"/>
      <c r="AM166" s="4"/>
      <c r="AR166" s="30"/>
      <c r="AS166" s="30"/>
      <c r="AT166" s="30"/>
      <c r="AU166" s="30"/>
      <c r="AV166" s="30"/>
    </row>
    <row r="167" spans="1:48" s="29" customFormat="1" x14ac:dyDescent="0.3">
      <c r="A167" s="4"/>
      <c r="B167" s="93"/>
      <c r="C167" s="93"/>
      <c r="D167" s="93"/>
      <c r="E167" s="93"/>
      <c r="F167" s="112"/>
      <c r="G167" s="118"/>
      <c r="H167" s="118"/>
      <c r="I167" s="118"/>
      <c r="J167" s="118"/>
      <c r="K167" s="112"/>
      <c r="L167" s="112"/>
      <c r="M167" s="112"/>
      <c r="N167" s="118"/>
      <c r="O167" s="112"/>
      <c r="P167" s="112"/>
      <c r="Q167" s="112"/>
      <c r="R167" s="112"/>
      <c r="S167" s="112"/>
      <c r="T167" s="112"/>
      <c r="U167" s="118"/>
      <c r="V167" s="118"/>
      <c r="W167" s="118"/>
      <c r="X167" s="111"/>
      <c r="Y167" s="112"/>
      <c r="Z167" s="112"/>
      <c r="AA167" s="112"/>
      <c r="AB167" s="112"/>
      <c r="AC167" s="112"/>
      <c r="AD167" s="118"/>
      <c r="AE167" s="111"/>
      <c r="AF167" s="112"/>
      <c r="AG167" s="112"/>
      <c r="AH167" s="112"/>
      <c r="AI167" s="78"/>
      <c r="AJ167" s="112"/>
      <c r="AK167" s="118"/>
      <c r="AL167" s="78"/>
      <c r="AR167" s="30"/>
      <c r="AS167" s="30"/>
      <c r="AT167" s="30"/>
      <c r="AU167" s="30"/>
      <c r="AV167" s="30"/>
    </row>
    <row r="168" spans="1:48" s="29" customFormat="1" x14ac:dyDescent="0.3">
      <c r="A168" s="4"/>
      <c r="B168" s="93"/>
      <c r="C168" s="93"/>
      <c r="D168" s="93"/>
      <c r="E168" s="93"/>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1"/>
      <c r="AF168" s="112"/>
      <c r="AG168" s="112"/>
      <c r="AH168" s="112"/>
      <c r="AI168" s="78"/>
      <c r="AJ168" s="112"/>
      <c r="AK168" s="112"/>
      <c r="AL168" s="121"/>
      <c r="AR168" s="30"/>
      <c r="AS168" s="30"/>
      <c r="AT168" s="30"/>
      <c r="AU168" s="30"/>
      <c r="AV168" s="30"/>
    </row>
    <row r="169" spans="1:48" s="29" customFormat="1" x14ac:dyDescent="0.3">
      <c r="A169" s="23"/>
      <c r="B169" s="159"/>
      <c r="C169" s="159"/>
      <c r="D169" s="159"/>
      <c r="E169" s="159"/>
      <c r="F169" s="112"/>
      <c r="G169" s="112"/>
      <c r="H169" s="112"/>
      <c r="I169" s="112"/>
      <c r="J169" s="112"/>
      <c r="K169" s="112"/>
      <c r="L169" s="112"/>
      <c r="M169" s="112"/>
      <c r="N169" s="118"/>
      <c r="O169" s="112"/>
      <c r="P169" s="112"/>
      <c r="Q169" s="112"/>
      <c r="R169" s="112"/>
      <c r="S169" s="112"/>
      <c r="T169" s="112"/>
      <c r="U169" s="118"/>
      <c r="V169" s="118"/>
      <c r="W169" s="118"/>
      <c r="X169" s="112"/>
      <c r="Y169" s="112"/>
      <c r="Z169" s="112"/>
      <c r="AA169" s="112"/>
      <c r="AB169" s="112"/>
      <c r="AC169" s="112"/>
      <c r="AD169" s="112"/>
      <c r="AE169" s="111"/>
      <c r="AF169" s="112"/>
      <c r="AG169" s="112"/>
      <c r="AH169" s="112"/>
      <c r="AI169" s="97"/>
      <c r="AJ169" s="112"/>
      <c r="AK169" s="118"/>
      <c r="AL169" s="121"/>
      <c r="AR169" s="30"/>
      <c r="AS169" s="30"/>
      <c r="AT169" s="30"/>
      <c r="AU169" s="30"/>
      <c r="AV169" s="30"/>
    </row>
    <row r="170" spans="1:48" s="29" customFormat="1" x14ac:dyDescent="0.3">
      <c r="A170" s="23"/>
      <c r="B170" s="159"/>
      <c r="C170" s="159"/>
      <c r="D170" s="159"/>
      <c r="E170" s="159"/>
      <c r="F170" s="112"/>
      <c r="G170" s="112"/>
      <c r="H170" s="112"/>
      <c r="I170" s="112"/>
      <c r="J170" s="112"/>
      <c r="K170" s="112"/>
      <c r="L170" s="112"/>
      <c r="M170" s="112"/>
      <c r="N170" s="118"/>
      <c r="O170" s="112"/>
      <c r="P170" s="112"/>
      <c r="Q170" s="112"/>
      <c r="R170" s="112"/>
      <c r="S170" s="112"/>
      <c r="T170" s="112"/>
      <c r="U170" s="118"/>
      <c r="V170" s="118"/>
      <c r="W170" s="118"/>
      <c r="X170" s="112"/>
      <c r="Y170" s="112"/>
      <c r="Z170" s="112"/>
      <c r="AA170" s="112"/>
      <c r="AB170" s="112"/>
      <c r="AC170" s="112"/>
      <c r="AD170" s="112"/>
      <c r="AE170" s="111"/>
      <c r="AF170" s="112"/>
      <c r="AG170" s="112"/>
      <c r="AH170" s="112"/>
      <c r="AI170" s="78"/>
      <c r="AJ170" s="112"/>
      <c r="AK170" s="118"/>
      <c r="AL170" s="121"/>
      <c r="AR170" s="30"/>
      <c r="AS170" s="30"/>
      <c r="AT170" s="30"/>
      <c r="AU170" s="30"/>
      <c r="AV170" s="30"/>
    </row>
    <row r="171" spans="1:48" s="29" customFormat="1" x14ac:dyDescent="0.3">
      <c r="A171" s="23"/>
      <c r="B171" s="159"/>
      <c r="C171" s="159"/>
      <c r="D171" s="159"/>
      <c r="E171" s="159"/>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78"/>
      <c r="AJ171" s="112"/>
      <c r="AK171" s="112"/>
      <c r="AL171" s="121"/>
      <c r="AR171" s="30"/>
      <c r="AS171" s="30"/>
      <c r="AT171" s="30"/>
      <c r="AU171" s="30"/>
      <c r="AV171" s="30"/>
    </row>
    <row r="172" spans="1:48" s="29" customFormat="1" x14ac:dyDescent="0.3">
      <c r="A172" s="23"/>
      <c r="B172" s="159"/>
      <c r="C172" s="159"/>
      <c r="D172" s="159"/>
      <c r="E172" s="159"/>
      <c r="F172" s="112"/>
      <c r="G172" s="112"/>
      <c r="H172" s="118"/>
      <c r="I172" s="118"/>
      <c r="J172" s="118"/>
      <c r="K172" s="112"/>
      <c r="L172" s="112"/>
      <c r="M172" s="112"/>
      <c r="N172" s="118"/>
      <c r="O172" s="112"/>
      <c r="P172" s="112"/>
      <c r="Q172" s="112"/>
      <c r="R172" s="112"/>
      <c r="S172" s="112"/>
      <c r="T172" s="112"/>
      <c r="U172" s="118"/>
      <c r="V172" s="118"/>
      <c r="W172" s="118"/>
      <c r="X172" s="112"/>
      <c r="Y172" s="112"/>
      <c r="Z172" s="112"/>
      <c r="AA172" s="112"/>
      <c r="AB172" s="112"/>
      <c r="AC172" s="112"/>
      <c r="AD172" s="118"/>
      <c r="AE172" s="111"/>
      <c r="AF172" s="112"/>
      <c r="AG172" s="112"/>
      <c r="AH172" s="112"/>
      <c r="AI172" s="109"/>
      <c r="AJ172" s="112"/>
      <c r="AK172" s="118"/>
      <c r="AL172" s="121"/>
      <c r="AN172" s="4"/>
      <c r="AO172" s="4"/>
      <c r="AP172" s="4"/>
      <c r="AQ172" s="4"/>
      <c r="AR172" s="4"/>
    </row>
    <row r="173" spans="1:48" s="29" customFormat="1" x14ac:dyDescent="0.3">
      <c r="A173" s="23"/>
      <c r="B173" s="159"/>
      <c r="C173" s="159"/>
      <c r="D173" s="159"/>
      <c r="E173" s="15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21"/>
      <c r="AN173" s="4"/>
      <c r="AO173" s="4"/>
      <c r="AP173" s="4"/>
      <c r="AQ173" s="4"/>
      <c r="AR173" s="4"/>
    </row>
    <row r="174" spans="1:48" s="29" customFormat="1" x14ac:dyDescent="0.3">
      <c r="A174" s="14"/>
      <c r="B174" s="158"/>
      <c r="C174" s="158"/>
      <c r="D174" s="158"/>
      <c r="E174" s="158"/>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1"/>
      <c r="AM174" s="4"/>
      <c r="AN174" s="4"/>
      <c r="AO174" s="4"/>
      <c r="AP174" s="4"/>
      <c r="AQ174" s="4"/>
      <c r="AR174" s="4"/>
    </row>
    <row r="175" spans="1:48" s="29" customFormat="1" x14ac:dyDescent="0.3">
      <c r="A175" s="14"/>
      <c r="B175" s="158"/>
      <c r="C175" s="158"/>
      <c r="D175" s="158"/>
      <c r="E175" s="158"/>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78"/>
      <c r="AM175" s="4"/>
      <c r="AN175" s="4"/>
      <c r="AO175" s="4"/>
      <c r="AP175" s="4"/>
      <c r="AQ175" s="4"/>
      <c r="AR175" s="4"/>
    </row>
    <row r="176" spans="1:48" s="29" customFormat="1" x14ac:dyDescent="0.3">
      <c r="A176" s="14"/>
      <c r="B176" s="158"/>
      <c r="C176" s="158"/>
      <c r="D176" s="158"/>
      <c r="E176" s="158"/>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23"/>
      <c r="AF176" s="116"/>
      <c r="AG176" s="124"/>
      <c r="AH176" s="116"/>
      <c r="AI176" s="116"/>
      <c r="AJ176" s="116"/>
      <c r="AK176" s="116"/>
      <c r="AL176" s="78"/>
      <c r="AM176" s="4"/>
      <c r="AN176" s="4"/>
      <c r="AO176" s="4"/>
      <c r="AP176" s="4"/>
      <c r="AQ176" s="4"/>
      <c r="AR176" s="4"/>
    </row>
    <row r="177" spans="1:43" s="29" customFormat="1" x14ac:dyDescent="0.3">
      <c r="A177" s="13"/>
      <c r="B177" s="13"/>
      <c r="C177" s="13"/>
      <c r="D177" s="13"/>
      <c r="E177" s="13"/>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4"/>
      <c r="AN177" s="4"/>
      <c r="AO177" s="4"/>
      <c r="AP177" s="4"/>
      <c r="AQ177" s="4"/>
    </row>
    <row r="178" spans="1:43" s="29" customFormat="1" x14ac:dyDescent="0.3">
      <c r="A178" s="14"/>
      <c r="B178" s="158"/>
      <c r="C178" s="158"/>
      <c r="D178" s="158"/>
      <c r="E178" s="158"/>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78"/>
      <c r="AM178" s="4"/>
      <c r="AN178" s="4"/>
      <c r="AO178" s="4"/>
      <c r="AP178" s="4"/>
      <c r="AQ178" s="4"/>
    </row>
    <row r="179" spans="1:43" s="29" customFormat="1" x14ac:dyDescent="0.3">
      <c r="A179" s="12"/>
      <c r="B179" s="13"/>
      <c r="C179" s="13"/>
      <c r="D179" s="13"/>
      <c r="E179" s="13"/>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78"/>
      <c r="AM179" s="4"/>
      <c r="AN179" s="4"/>
      <c r="AO179" s="4"/>
      <c r="AP179" s="4"/>
      <c r="AQ179" s="4"/>
    </row>
    <row r="180" spans="1:43" s="29" customFormat="1" x14ac:dyDescent="0.3">
      <c r="A180" s="14"/>
      <c r="B180" s="158"/>
      <c r="C180" s="158"/>
      <c r="D180" s="158"/>
      <c r="E180" s="158"/>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78"/>
      <c r="AM180" s="4"/>
      <c r="AN180" s="4"/>
      <c r="AO180" s="4"/>
      <c r="AP180" s="4"/>
      <c r="AQ180" s="4"/>
    </row>
    <row r="181" spans="1:43" s="29" customFormat="1" x14ac:dyDescent="0.3">
      <c r="A181" s="25"/>
      <c r="B181" s="160"/>
      <c r="C181" s="160"/>
      <c r="D181" s="160"/>
      <c r="E181" s="160"/>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4"/>
      <c r="AN181" s="4"/>
      <c r="AO181" s="4"/>
      <c r="AP181" s="4"/>
      <c r="AQ181" s="4"/>
    </row>
    <row r="182" spans="1:43" s="29" customFormat="1" x14ac:dyDescent="0.3">
      <c r="A182" s="26"/>
      <c r="B182" s="161"/>
      <c r="C182" s="161"/>
      <c r="D182" s="161"/>
      <c r="E182" s="161"/>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4"/>
      <c r="AN182" s="4"/>
      <c r="AO182" s="4"/>
      <c r="AP182" s="4"/>
      <c r="AQ182" s="4"/>
    </row>
    <row r="183" spans="1:43" s="29" customFormat="1" x14ac:dyDescent="0.3">
      <c r="A183" s="4"/>
      <c r="B183" s="93"/>
      <c r="C183" s="93"/>
      <c r="D183" s="93"/>
      <c r="E183" s="93"/>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93"/>
      <c r="AF183" s="78"/>
      <c r="AG183" s="78"/>
      <c r="AH183" s="78"/>
      <c r="AI183" s="78"/>
      <c r="AJ183" s="78"/>
      <c r="AK183" s="78"/>
      <c r="AL183" s="78"/>
      <c r="AM183" s="4"/>
      <c r="AN183" s="4"/>
      <c r="AO183" s="4"/>
      <c r="AP183" s="4"/>
      <c r="AQ183" s="4"/>
    </row>
    <row r="184" spans="1:43" s="29" customFormat="1" x14ac:dyDescent="0.3">
      <c r="A184" s="27"/>
      <c r="B184" s="93"/>
      <c r="C184" s="93"/>
      <c r="D184" s="93"/>
      <c r="E184" s="93"/>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116"/>
      <c r="AG184" s="116"/>
      <c r="AH184" s="78"/>
      <c r="AI184" s="78"/>
      <c r="AJ184" s="78"/>
      <c r="AK184" s="78"/>
      <c r="AL184" s="78"/>
      <c r="AM184" s="4"/>
      <c r="AN184" s="4"/>
      <c r="AO184" s="4"/>
      <c r="AP184" s="4"/>
      <c r="AQ184" s="4"/>
    </row>
    <row r="185" spans="1:43" s="29" customFormat="1" x14ac:dyDescent="0.3">
      <c r="A185" s="27"/>
      <c r="B185" s="93"/>
      <c r="C185" s="93"/>
      <c r="D185" s="93"/>
      <c r="E185" s="93"/>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116"/>
      <c r="AG185" s="116"/>
      <c r="AH185" s="78"/>
      <c r="AI185" s="78"/>
      <c r="AJ185" s="78"/>
      <c r="AK185" s="78"/>
      <c r="AL185" s="78"/>
      <c r="AM185" s="4"/>
      <c r="AN185" s="4"/>
      <c r="AO185" s="4"/>
      <c r="AP185" s="4"/>
      <c r="AQ185" s="4"/>
    </row>
    <row r="186" spans="1:43" s="29" customFormat="1" x14ac:dyDescent="0.3">
      <c r="A186" s="27"/>
      <c r="B186" s="93"/>
      <c r="C186" s="93"/>
      <c r="D186" s="93"/>
      <c r="E186" s="93"/>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116"/>
      <c r="AG186" s="116"/>
      <c r="AH186" s="78"/>
      <c r="AI186" s="78"/>
      <c r="AJ186" s="78"/>
      <c r="AK186" s="78"/>
      <c r="AL186" s="78"/>
      <c r="AM186" s="4"/>
      <c r="AN186" s="4"/>
      <c r="AO186" s="4"/>
      <c r="AP186" s="4"/>
      <c r="AQ186" s="4"/>
    </row>
    <row r="187" spans="1:43" s="29" customFormat="1" x14ac:dyDescent="0.3">
      <c r="A187" s="27"/>
      <c r="B187" s="93"/>
      <c r="C187" s="93"/>
      <c r="D187" s="93"/>
      <c r="E187" s="93"/>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116"/>
      <c r="AG187" s="116"/>
      <c r="AH187" s="78"/>
      <c r="AI187" s="78"/>
      <c r="AJ187" s="78"/>
      <c r="AK187" s="78"/>
      <c r="AL187" s="78"/>
      <c r="AM187" s="4"/>
      <c r="AN187" s="4"/>
      <c r="AO187" s="4"/>
      <c r="AP187" s="4"/>
      <c r="AQ187" s="4"/>
    </row>
    <row r="188" spans="1:43" s="29" customFormat="1" x14ac:dyDescent="0.3">
      <c r="A188" s="4"/>
      <c r="B188" s="93"/>
      <c r="C188" s="93"/>
      <c r="D188" s="93"/>
      <c r="E188" s="93"/>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116"/>
      <c r="AG188" s="116"/>
      <c r="AH188" s="78"/>
      <c r="AI188" s="78"/>
      <c r="AJ188" s="78"/>
      <c r="AK188" s="78"/>
      <c r="AL188" s="78"/>
      <c r="AM188" s="4"/>
      <c r="AN188" s="4"/>
      <c r="AO188" s="4"/>
      <c r="AP188" s="4"/>
      <c r="AQ188" s="4"/>
    </row>
    <row r="189" spans="1:43" s="29" customFormat="1" x14ac:dyDescent="0.3">
      <c r="A189" s="4"/>
      <c r="B189" s="93"/>
      <c r="C189" s="93"/>
      <c r="D189" s="93"/>
      <c r="E189" s="93"/>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116"/>
      <c r="AG189" s="116"/>
      <c r="AH189" s="78"/>
      <c r="AI189" s="78"/>
      <c r="AJ189" s="78"/>
      <c r="AK189" s="78"/>
      <c r="AL189" s="78"/>
      <c r="AM189" s="4"/>
      <c r="AN189" s="4"/>
      <c r="AO189" s="4"/>
      <c r="AP189" s="4"/>
      <c r="AQ189" s="4"/>
    </row>
    <row r="190" spans="1:43" s="29" customFormat="1" x14ac:dyDescent="0.3">
      <c r="A190" s="4"/>
      <c r="B190" s="93"/>
      <c r="C190" s="93"/>
      <c r="D190" s="93"/>
      <c r="E190" s="93"/>
      <c r="F190" s="24"/>
      <c r="G190" s="24"/>
      <c r="H190" s="24"/>
      <c r="I190" s="24"/>
      <c r="J190" s="24"/>
      <c r="K190" s="24"/>
      <c r="L190" s="24"/>
      <c r="M190" s="24"/>
      <c r="N190" s="78"/>
      <c r="O190" s="78"/>
      <c r="P190" s="78"/>
      <c r="Q190" s="78"/>
      <c r="R190" s="78"/>
      <c r="S190" s="78"/>
      <c r="T190" s="78"/>
      <c r="U190" s="78"/>
      <c r="V190" s="78"/>
      <c r="W190" s="78"/>
      <c r="X190" s="78"/>
      <c r="Y190" s="78"/>
      <c r="Z190" s="78"/>
      <c r="AA190" s="78"/>
      <c r="AB190" s="78"/>
      <c r="AC190" s="78"/>
      <c r="AD190" s="24"/>
      <c r="AE190" s="78"/>
      <c r="AF190" s="116"/>
      <c r="AG190" s="116"/>
      <c r="AH190" s="78"/>
      <c r="AI190" s="78"/>
      <c r="AJ190" s="78"/>
      <c r="AK190" s="78"/>
      <c r="AL190" s="78"/>
      <c r="AM190" s="4"/>
      <c r="AN190" s="4"/>
      <c r="AO190" s="4"/>
      <c r="AP190" s="4"/>
      <c r="AQ190" s="4"/>
    </row>
    <row r="191" spans="1:43" s="29" customFormat="1" x14ac:dyDescent="0.3">
      <c r="A191" s="4"/>
      <c r="B191" s="93"/>
      <c r="C191" s="93"/>
      <c r="D191" s="93"/>
      <c r="E191" s="93"/>
      <c r="F191" s="24"/>
      <c r="G191" s="24"/>
      <c r="H191" s="24"/>
      <c r="I191" s="24"/>
      <c r="J191" s="24"/>
      <c r="K191" s="24"/>
      <c r="L191" s="24"/>
      <c r="M191" s="24"/>
      <c r="N191" s="78"/>
      <c r="O191" s="78"/>
      <c r="P191" s="78"/>
      <c r="Q191" s="78"/>
      <c r="R191" s="78"/>
      <c r="S191" s="78"/>
      <c r="T191" s="78"/>
      <c r="U191" s="78"/>
      <c r="V191" s="78"/>
      <c r="W191" s="78"/>
      <c r="X191" s="78"/>
      <c r="Y191" s="78"/>
      <c r="Z191" s="78"/>
      <c r="AA191" s="78"/>
      <c r="AB191" s="78"/>
      <c r="AC191" s="78"/>
      <c r="AD191" s="24"/>
      <c r="AE191" s="78"/>
      <c r="AF191" s="116"/>
      <c r="AG191" s="96"/>
      <c r="AH191" s="78"/>
      <c r="AI191" s="78"/>
      <c r="AJ191" s="78"/>
      <c r="AK191" s="78"/>
      <c r="AL191" s="78"/>
      <c r="AM191" s="4"/>
      <c r="AN191" s="4"/>
      <c r="AO191" s="4"/>
      <c r="AP191" s="4"/>
      <c r="AQ191" s="4"/>
    </row>
    <row r="192" spans="1:43" s="29" customFormat="1" x14ac:dyDescent="0.3">
      <c r="A192" s="4"/>
      <c r="B192" s="93"/>
      <c r="C192" s="93"/>
      <c r="D192" s="93"/>
      <c r="E192" s="93"/>
      <c r="F192" s="24"/>
      <c r="G192" s="24"/>
      <c r="H192" s="24"/>
      <c r="I192" s="24"/>
      <c r="J192" s="24"/>
      <c r="K192" s="24"/>
      <c r="L192" s="24"/>
      <c r="M192" s="24"/>
      <c r="N192" s="78"/>
      <c r="O192" s="78"/>
      <c r="P192" s="78"/>
      <c r="Q192" s="78"/>
      <c r="R192" s="78"/>
      <c r="S192" s="78"/>
      <c r="T192" s="78"/>
      <c r="U192" s="78"/>
      <c r="V192" s="78"/>
      <c r="W192" s="78"/>
      <c r="X192" s="78"/>
      <c r="Y192" s="78"/>
      <c r="Z192" s="78"/>
      <c r="AA192" s="78"/>
      <c r="AB192" s="78"/>
      <c r="AC192" s="78"/>
      <c r="AD192" s="24"/>
      <c r="AE192" s="78"/>
      <c r="AF192" s="78"/>
      <c r="AG192" s="96"/>
      <c r="AH192" s="78"/>
      <c r="AI192" s="78"/>
      <c r="AJ192" s="78"/>
      <c r="AK192" s="78"/>
      <c r="AL192" s="78"/>
      <c r="AM192" s="4"/>
      <c r="AN192" s="4"/>
      <c r="AO192" s="4"/>
      <c r="AP192" s="4"/>
      <c r="AQ192" s="4"/>
    </row>
    <row r="193" spans="1:45" s="29" customFormat="1" x14ac:dyDescent="0.3">
      <c r="A193" s="4"/>
      <c r="B193" s="93"/>
      <c r="C193" s="93"/>
      <c r="D193" s="93"/>
      <c r="E193" s="93"/>
      <c r="F193" s="24"/>
      <c r="G193" s="24"/>
      <c r="H193" s="24"/>
      <c r="I193" s="24"/>
      <c r="J193" s="24"/>
      <c r="K193" s="24"/>
      <c r="L193" s="24"/>
      <c r="M193" s="24"/>
      <c r="N193" s="78"/>
      <c r="O193" s="78"/>
      <c r="P193" s="78"/>
      <c r="Q193" s="78"/>
      <c r="R193" s="78"/>
      <c r="S193" s="78"/>
      <c r="T193" s="78"/>
      <c r="U193" s="78"/>
      <c r="V193" s="78"/>
      <c r="W193" s="78"/>
      <c r="X193" s="78"/>
      <c r="Y193" s="78"/>
      <c r="Z193" s="78"/>
      <c r="AA193" s="78"/>
      <c r="AB193" s="78"/>
      <c r="AC193" s="78"/>
      <c r="AD193" s="24"/>
      <c r="AE193" s="78"/>
      <c r="AF193" s="78"/>
      <c r="AG193" s="78"/>
      <c r="AH193" s="78"/>
      <c r="AI193" s="78"/>
      <c r="AJ193" s="78"/>
      <c r="AK193" s="78"/>
      <c r="AL193" s="78"/>
      <c r="AM193" s="4"/>
      <c r="AN193" s="4"/>
      <c r="AO193" s="4"/>
      <c r="AP193" s="4"/>
      <c r="AQ193" s="4"/>
    </row>
    <row r="194" spans="1:45" s="29" customFormat="1" x14ac:dyDescent="0.3">
      <c r="A194" s="4"/>
      <c r="B194" s="93"/>
      <c r="C194" s="93"/>
      <c r="D194" s="93"/>
      <c r="E194" s="93"/>
      <c r="F194" s="24"/>
      <c r="G194" s="24"/>
      <c r="H194" s="24"/>
      <c r="I194" s="24"/>
      <c r="J194" s="24"/>
      <c r="K194" s="24"/>
      <c r="L194" s="24"/>
      <c r="M194" s="24"/>
      <c r="N194" s="78"/>
      <c r="O194" s="78"/>
      <c r="P194" s="78"/>
      <c r="Q194" s="78"/>
      <c r="R194" s="78"/>
      <c r="S194" s="78"/>
      <c r="T194" s="78"/>
      <c r="U194" s="78"/>
      <c r="V194" s="78"/>
      <c r="W194" s="78"/>
      <c r="X194" s="78"/>
      <c r="Y194" s="78"/>
      <c r="Z194" s="78"/>
      <c r="AA194" s="78"/>
      <c r="AB194" s="78"/>
      <c r="AC194" s="78"/>
      <c r="AD194" s="24"/>
      <c r="AE194" s="78"/>
      <c r="AF194" s="78"/>
      <c r="AG194" s="78"/>
      <c r="AH194" s="78"/>
      <c r="AI194" s="78"/>
      <c r="AJ194" s="78"/>
      <c r="AK194" s="78"/>
      <c r="AL194" s="78"/>
      <c r="AM194" s="4"/>
      <c r="AN194" s="4"/>
      <c r="AO194" s="4"/>
      <c r="AP194" s="4"/>
      <c r="AQ194" s="4"/>
    </row>
    <row r="195" spans="1:45" s="29" customFormat="1" x14ac:dyDescent="0.3">
      <c r="A195" s="4"/>
      <c r="B195" s="93"/>
      <c r="C195" s="93"/>
      <c r="D195" s="93"/>
      <c r="E195" s="93"/>
      <c r="F195" s="24"/>
      <c r="G195" s="24"/>
      <c r="H195" s="24"/>
      <c r="I195" s="24"/>
      <c r="J195" s="24"/>
      <c r="K195" s="24"/>
      <c r="L195" s="24"/>
      <c r="M195" s="24"/>
      <c r="N195" s="78"/>
      <c r="O195" s="78"/>
      <c r="P195" s="78"/>
      <c r="Q195" s="78"/>
      <c r="R195" s="78"/>
      <c r="S195" s="78"/>
      <c r="T195" s="78"/>
      <c r="U195" s="78"/>
      <c r="V195" s="78"/>
      <c r="W195" s="78"/>
      <c r="X195" s="78"/>
      <c r="Y195" s="78"/>
      <c r="Z195" s="78"/>
      <c r="AA195" s="78"/>
      <c r="AB195" s="78"/>
      <c r="AC195" s="78"/>
      <c r="AD195" s="24"/>
      <c r="AE195" s="78"/>
      <c r="AF195" s="78"/>
      <c r="AG195" s="78"/>
      <c r="AH195" s="78"/>
      <c r="AI195" s="78"/>
      <c r="AJ195" s="78"/>
      <c r="AK195" s="78"/>
      <c r="AL195" s="78"/>
      <c r="AM195" s="4"/>
      <c r="AN195" s="4"/>
      <c r="AO195" s="4"/>
      <c r="AP195" s="4"/>
      <c r="AQ195" s="4"/>
    </row>
    <row r="196" spans="1:45" s="29" customFormat="1" x14ac:dyDescent="0.3">
      <c r="A196" s="4"/>
      <c r="B196" s="93"/>
      <c r="C196" s="93"/>
      <c r="D196" s="93"/>
      <c r="E196" s="93"/>
      <c r="F196" s="24"/>
      <c r="G196" s="24"/>
      <c r="H196" s="24"/>
      <c r="I196" s="24"/>
      <c r="J196" s="24"/>
      <c r="K196" s="24"/>
      <c r="L196" s="24"/>
      <c r="M196" s="24"/>
      <c r="N196" s="78"/>
      <c r="O196" s="78"/>
      <c r="P196" s="78"/>
      <c r="Q196" s="78"/>
      <c r="R196" s="78"/>
      <c r="S196" s="78"/>
      <c r="T196" s="78"/>
      <c r="U196" s="78"/>
      <c r="V196" s="78"/>
      <c r="W196" s="78"/>
      <c r="X196" s="78"/>
      <c r="Y196" s="78"/>
      <c r="Z196" s="78"/>
      <c r="AA196" s="78"/>
      <c r="AB196" s="78"/>
      <c r="AC196" s="78"/>
      <c r="AD196" s="24"/>
      <c r="AE196" s="78"/>
      <c r="AF196" s="78"/>
      <c r="AG196" s="78"/>
      <c r="AH196" s="78"/>
      <c r="AI196" s="78"/>
      <c r="AJ196" s="78"/>
      <c r="AK196" s="78"/>
      <c r="AL196" s="78"/>
      <c r="AM196" s="4"/>
    </row>
    <row r="197" spans="1:45" s="29" customFormat="1" x14ac:dyDescent="0.3">
      <c r="A197" s="4"/>
      <c r="B197" s="93"/>
      <c r="C197" s="93"/>
      <c r="D197" s="93"/>
      <c r="E197" s="93"/>
      <c r="F197" s="24"/>
      <c r="G197" s="24"/>
      <c r="H197" s="24"/>
      <c r="I197" s="24"/>
      <c r="J197" s="24"/>
      <c r="K197" s="24"/>
      <c r="L197" s="24"/>
      <c r="M197" s="24"/>
      <c r="N197" s="78"/>
      <c r="O197" s="78"/>
      <c r="P197" s="78"/>
      <c r="Q197" s="78"/>
      <c r="R197" s="78"/>
      <c r="S197" s="78"/>
      <c r="T197" s="78"/>
      <c r="U197" s="78"/>
      <c r="V197" s="78"/>
      <c r="W197" s="78"/>
      <c r="X197" s="78"/>
      <c r="Y197" s="78"/>
      <c r="Z197" s="78"/>
      <c r="AA197" s="78"/>
      <c r="AB197" s="78"/>
      <c r="AC197" s="78"/>
      <c r="AD197" s="24"/>
      <c r="AE197" s="78"/>
      <c r="AF197" s="78"/>
      <c r="AG197" s="78"/>
      <c r="AH197" s="78"/>
      <c r="AI197" s="78"/>
      <c r="AJ197" s="78"/>
      <c r="AK197" s="78"/>
      <c r="AL197" s="78"/>
      <c r="AM197" s="4"/>
    </row>
    <row r="198" spans="1:45" s="29" customFormat="1" x14ac:dyDescent="0.3">
      <c r="A198" s="4"/>
      <c r="B198" s="93"/>
      <c r="C198" s="93"/>
      <c r="D198" s="93"/>
      <c r="E198" s="93"/>
      <c r="F198" s="24"/>
      <c r="G198" s="24"/>
      <c r="H198" s="24"/>
      <c r="I198" s="24"/>
      <c r="J198" s="24"/>
      <c r="K198" s="24"/>
      <c r="L198" s="24"/>
      <c r="M198" s="24"/>
      <c r="N198" s="78"/>
      <c r="O198" s="78"/>
      <c r="P198" s="78"/>
      <c r="Q198" s="78"/>
      <c r="R198" s="78"/>
      <c r="S198" s="78"/>
      <c r="T198" s="78"/>
      <c r="U198" s="78"/>
      <c r="V198" s="78"/>
      <c r="W198" s="78"/>
      <c r="X198" s="78"/>
      <c r="Y198" s="78"/>
      <c r="Z198" s="78"/>
      <c r="AA198" s="78"/>
      <c r="AB198" s="78"/>
      <c r="AC198" s="78"/>
      <c r="AD198" s="24"/>
      <c r="AE198" s="78"/>
      <c r="AF198" s="78"/>
      <c r="AG198" s="78"/>
      <c r="AH198" s="78"/>
      <c r="AI198" s="78"/>
      <c r="AJ198" s="78"/>
      <c r="AK198" s="78"/>
      <c r="AL198" s="78"/>
      <c r="AR198" s="4"/>
    </row>
    <row r="199" spans="1:45" s="29" customFormat="1" x14ac:dyDescent="0.3">
      <c r="A199" s="4"/>
      <c r="B199" s="93"/>
      <c r="C199" s="93"/>
      <c r="D199" s="93"/>
      <c r="E199" s="93"/>
      <c r="F199" s="31"/>
      <c r="G199" s="24"/>
      <c r="H199" s="24"/>
      <c r="I199" s="24"/>
      <c r="J199" s="24"/>
      <c r="K199" s="24"/>
      <c r="L199" s="24"/>
      <c r="M199" s="24"/>
      <c r="N199" s="78"/>
      <c r="O199" s="78"/>
      <c r="P199" s="78"/>
      <c r="Q199" s="78"/>
      <c r="R199" s="78"/>
      <c r="S199" s="78"/>
      <c r="T199" s="78"/>
      <c r="U199" s="78"/>
      <c r="V199" s="78"/>
      <c r="W199" s="78"/>
      <c r="X199" s="78"/>
      <c r="Y199" s="78"/>
      <c r="Z199" s="78"/>
      <c r="AA199" s="78"/>
      <c r="AB199" s="78"/>
      <c r="AC199" s="78"/>
      <c r="AD199" s="24"/>
      <c r="AE199" s="78"/>
      <c r="AF199" s="78"/>
      <c r="AG199" s="78"/>
      <c r="AH199" s="78"/>
      <c r="AI199" s="78"/>
      <c r="AJ199" s="78"/>
      <c r="AK199" s="78"/>
      <c r="AL199" s="121"/>
      <c r="AR199" s="4"/>
    </row>
    <row r="200" spans="1:45" s="29" customFormat="1" x14ac:dyDescent="0.3">
      <c r="A200" s="4"/>
      <c r="B200" s="93"/>
      <c r="C200" s="93"/>
      <c r="D200" s="93"/>
      <c r="E200" s="93"/>
      <c r="F200" s="24"/>
      <c r="G200" s="24"/>
      <c r="H200" s="24"/>
      <c r="I200" s="24"/>
      <c r="J200" s="24"/>
      <c r="K200" s="24"/>
      <c r="L200" s="24"/>
      <c r="M200" s="24"/>
      <c r="N200" s="78"/>
      <c r="O200" s="78"/>
      <c r="P200" s="78"/>
      <c r="Q200" s="78"/>
      <c r="R200" s="78"/>
      <c r="S200" s="78"/>
      <c r="T200" s="78"/>
      <c r="U200" s="78"/>
      <c r="V200" s="78"/>
      <c r="W200" s="78"/>
      <c r="X200" s="78"/>
      <c r="Y200" s="78"/>
      <c r="Z200" s="78"/>
      <c r="AA200" s="78"/>
      <c r="AB200" s="78"/>
      <c r="AC200" s="78"/>
      <c r="AD200" s="24"/>
      <c r="AE200" s="78"/>
      <c r="AF200" s="78"/>
      <c r="AG200" s="78"/>
      <c r="AH200" s="78"/>
      <c r="AI200" s="78"/>
      <c r="AJ200" s="78"/>
      <c r="AK200" s="78"/>
      <c r="AL200" s="121"/>
      <c r="AR200" s="4"/>
    </row>
    <row r="201" spans="1:45" s="29" customFormat="1" x14ac:dyDescent="0.3">
      <c r="A201" s="4"/>
      <c r="B201" s="93"/>
      <c r="C201" s="93"/>
      <c r="D201" s="93"/>
      <c r="E201" s="93"/>
      <c r="F201" s="24"/>
      <c r="G201" s="24"/>
      <c r="H201" s="24"/>
      <c r="I201" s="24"/>
      <c r="J201" s="24"/>
      <c r="K201" s="24"/>
      <c r="L201" s="24"/>
      <c r="M201" s="24"/>
      <c r="N201" s="78"/>
      <c r="O201" s="78"/>
      <c r="P201" s="78"/>
      <c r="Q201" s="78"/>
      <c r="R201" s="78"/>
      <c r="S201" s="78"/>
      <c r="T201" s="78"/>
      <c r="U201" s="78"/>
      <c r="V201" s="78"/>
      <c r="W201" s="78"/>
      <c r="X201" s="78"/>
      <c r="Y201" s="78"/>
      <c r="Z201" s="78"/>
      <c r="AA201" s="78"/>
      <c r="AB201" s="78"/>
      <c r="AC201" s="78"/>
      <c r="AD201" s="24"/>
      <c r="AE201" s="78"/>
      <c r="AF201" s="78"/>
      <c r="AG201" s="78"/>
      <c r="AH201" s="78"/>
      <c r="AI201" s="78"/>
      <c r="AJ201" s="78"/>
      <c r="AK201" s="78"/>
      <c r="AL201" s="121"/>
      <c r="AR201" s="4"/>
    </row>
    <row r="202" spans="1:45" s="29" customFormat="1" x14ac:dyDescent="0.3">
      <c r="A202" s="5"/>
      <c r="B202" s="162"/>
      <c r="C202" s="162"/>
      <c r="D202" s="162"/>
      <c r="E202" s="162"/>
      <c r="F202" s="32"/>
      <c r="G202" s="32"/>
      <c r="H202" s="32"/>
      <c r="I202" s="32"/>
      <c r="J202" s="32"/>
      <c r="K202" s="32"/>
      <c r="L202" s="32"/>
      <c r="M202" s="32"/>
      <c r="N202" s="78"/>
      <c r="O202" s="78"/>
      <c r="P202" s="78"/>
      <c r="Q202" s="78"/>
      <c r="R202" s="78"/>
      <c r="S202" s="78"/>
      <c r="T202" s="78"/>
      <c r="U202" s="78"/>
      <c r="V202" s="78"/>
      <c r="W202" s="78"/>
      <c r="X202" s="78"/>
      <c r="Y202" s="78"/>
      <c r="Z202" s="78"/>
      <c r="AA202" s="78"/>
      <c r="AB202" s="78"/>
      <c r="AC202" s="78"/>
      <c r="AD202" s="32"/>
      <c r="AE202" s="78"/>
      <c r="AF202" s="78"/>
      <c r="AG202" s="78"/>
      <c r="AH202" s="78"/>
      <c r="AI202" s="78"/>
      <c r="AJ202" s="78"/>
      <c r="AK202" s="78"/>
      <c r="AL202" s="121"/>
      <c r="AR202" s="4"/>
    </row>
    <row r="203" spans="1:45" s="29" customFormat="1" x14ac:dyDescent="0.3">
      <c r="A203" s="5"/>
      <c r="B203" s="162"/>
      <c r="C203" s="162"/>
      <c r="D203" s="162"/>
      <c r="E203" s="162"/>
      <c r="F203" s="32"/>
      <c r="G203" s="32"/>
      <c r="H203" s="32"/>
      <c r="I203" s="32"/>
      <c r="J203" s="32"/>
      <c r="K203" s="32"/>
      <c r="L203" s="32"/>
      <c r="M203" s="32"/>
      <c r="N203" s="78"/>
      <c r="O203" s="78"/>
      <c r="P203" s="78"/>
      <c r="Q203" s="78"/>
      <c r="R203" s="78"/>
      <c r="S203" s="78"/>
      <c r="T203" s="78"/>
      <c r="U203" s="78"/>
      <c r="V203" s="78"/>
      <c r="W203" s="78"/>
      <c r="X203" s="78"/>
      <c r="Y203" s="78"/>
      <c r="Z203" s="78"/>
      <c r="AA203" s="78"/>
      <c r="AB203" s="78"/>
      <c r="AC203" s="78"/>
      <c r="AD203" s="32"/>
      <c r="AE203" s="78"/>
      <c r="AF203" s="78"/>
      <c r="AG203" s="78"/>
      <c r="AH203" s="78"/>
      <c r="AI203" s="78"/>
      <c r="AJ203" s="78"/>
      <c r="AK203" s="78"/>
      <c r="AL203" s="121"/>
      <c r="AN203" s="4"/>
      <c r="AO203" s="4"/>
      <c r="AP203" s="4"/>
      <c r="AQ203" s="4"/>
      <c r="AR203" s="4"/>
      <c r="AS203" s="4"/>
    </row>
    <row r="204" spans="1:45" s="29" customFormat="1" x14ac:dyDescent="0.3">
      <c r="A204" s="5"/>
      <c r="B204" s="162"/>
      <c r="C204" s="162"/>
      <c r="D204" s="162"/>
      <c r="E204" s="162"/>
      <c r="F204" s="32"/>
      <c r="G204" s="32"/>
      <c r="H204" s="32"/>
      <c r="I204" s="32"/>
      <c r="J204" s="32"/>
      <c r="K204" s="32"/>
      <c r="L204" s="32"/>
      <c r="M204" s="32"/>
      <c r="N204" s="78"/>
      <c r="O204" s="78"/>
      <c r="P204" s="78"/>
      <c r="Q204" s="78"/>
      <c r="R204" s="78"/>
      <c r="S204" s="78"/>
      <c r="T204" s="78"/>
      <c r="U204" s="78"/>
      <c r="V204" s="78"/>
      <c r="W204" s="78"/>
      <c r="X204" s="78"/>
      <c r="Y204" s="78"/>
      <c r="Z204" s="78"/>
      <c r="AA204" s="78"/>
      <c r="AB204" s="78"/>
      <c r="AC204" s="78"/>
      <c r="AD204" s="32"/>
      <c r="AE204" s="78"/>
      <c r="AF204" s="78"/>
      <c r="AG204" s="78"/>
      <c r="AH204" s="78"/>
      <c r="AI204" s="78"/>
      <c r="AJ204" s="78"/>
      <c r="AK204" s="78"/>
      <c r="AL204" s="121"/>
      <c r="AN204" s="4"/>
      <c r="AO204" s="4"/>
      <c r="AP204" s="4"/>
      <c r="AQ204" s="4"/>
      <c r="AR204" s="4"/>
      <c r="AS204" s="4"/>
    </row>
    <row r="205" spans="1:45" x14ac:dyDescent="0.3">
      <c r="A205" s="5"/>
      <c r="B205" s="162"/>
      <c r="C205" s="162"/>
      <c r="D205" s="162"/>
      <c r="E205" s="162"/>
      <c r="F205" s="32"/>
      <c r="G205" s="32"/>
      <c r="H205" s="32"/>
      <c r="I205" s="32"/>
      <c r="J205" s="32"/>
      <c r="K205" s="32"/>
      <c r="L205" s="32"/>
      <c r="M205" s="32"/>
      <c r="AD205" s="32"/>
      <c r="AL205" s="121"/>
    </row>
    <row r="206" spans="1:45" x14ac:dyDescent="0.3">
      <c r="A206" s="5"/>
      <c r="B206" s="162"/>
      <c r="C206" s="162"/>
      <c r="D206" s="162"/>
      <c r="E206" s="162"/>
      <c r="F206" s="32"/>
      <c r="G206" s="32"/>
      <c r="H206" s="32"/>
      <c r="I206" s="32"/>
      <c r="J206" s="32"/>
      <c r="K206" s="32"/>
      <c r="L206" s="32"/>
      <c r="M206" s="32"/>
      <c r="AD206" s="32"/>
    </row>
    <row r="207" spans="1:45" x14ac:dyDescent="0.3">
      <c r="A207" s="5"/>
      <c r="B207" s="162"/>
      <c r="C207" s="162"/>
      <c r="D207" s="162"/>
      <c r="E207" s="162"/>
      <c r="F207" s="32"/>
      <c r="G207" s="32"/>
      <c r="H207" s="32"/>
      <c r="I207" s="32"/>
      <c r="J207" s="32"/>
      <c r="K207" s="32"/>
      <c r="L207" s="32"/>
      <c r="M207" s="32"/>
      <c r="AD207" s="32"/>
    </row>
    <row r="208" spans="1:45" x14ac:dyDescent="0.3">
      <c r="A208" s="5"/>
      <c r="B208" s="162"/>
      <c r="C208" s="162"/>
      <c r="D208" s="162"/>
      <c r="E208" s="162"/>
      <c r="F208" s="109"/>
      <c r="G208" s="109"/>
      <c r="H208" s="109"/>
      <c r="I208" s="109"/>
      <c r="J208" s="109"/>
      <c r="K208" s="109"/>
      <c r="L208" s="109"/>
      <c r="M208" s="109"/>
      <c r="AD208" s="109"/>
    </row>
    <row r="209" spans="1:39" x14ac:dyDescent="0.3">
      <c r="A209" s="5"/>
      <c r="B209" s="162"/>
      <c r="C209" s="162"/>
      <c r="D209" s="162"/>
      <c r="E209" s="162"/>
      <c r="F209" s="109"/>
      <c r="G209" s="109"/>
      <c r="H209" s="109"/>
      <c r="I209" s="109"/>
      <c r="J209" s="109"/>
      <c r="K209" s="109"/>
      <c r="L209" s="109"/>
      <c r="M209" s="109"/>
      <c r="AD209" s="109"/>
    </row>
    <row r="210" spans="1:39" x14ac:dyDescent="0.3">
      <c r="A210" s="5"/>
      <c r="B210" s="162"/>
      <c r="C210" s="162"/>
      <c r="D210" s="162"/>
      <c r="E210" s="162"/>
      <c r="F210" s="109"/>
      <c r="G210" s="109"/>
      <c r="H210" s="109"/>
      <c r="I210" s="109"/>
      <c r="J210" s="109"/>
      <c r="K210" s="109"/>
      <c r="L210" s="109"/>
      <c r="M210" s="109"/>
      <c r="AD210" s="109"/>
    </row>
    <row r="211" spans="1:39" x14ac:dyDescent="0.3">
      <c r="A211" s="5"/>
      <c r="B211" s="162"/>
      <c r="C211" s="162"/>
      <c r="D211" s="162"/>
      <c r="E211" s="162"/>
      <c r="F211" s="109"/>
      <c r="G211" s="109"/>
      <c r="H211" s="109"/>
      <c r="I211" s="109"/>
      <c r="J211" s="109"/>
      <c r="K211" s="109"/>
      <c r="L211" s="109"/>
      <c r="M211" s="109"/>
      <c r="AD211" s="109"/>
    </row>
    <row r="212" spans="1:39" x14ac:dyDescent="0.3">
      <c r="A212" s="5"/>
      <c r="B212" s="162"/>
      <c r="C212" s="162"/>
      <c r="D212" s="162"/>
      <c r="E212" s="162"/>
      <c r="F212" s="109"/>
      <c r="G212" s="109"/>
      <c r="H212" s="109"/>
      <c r="I212" s="109"/>
      <c r="J212" s="109"/>
      <c r="K212" s="109"/>
      <c r="L212" s="109"/>
      <c r="M212" s="109"/>
      <c r="AD212" s="109"/>
    </row>
    <row r="213" spans="1:39" s="29" customFormat="1" x14ac:dyDescent="0.3">
      <c r="A213" s="5"/>
      <c r="B213" s="162"/>
      <c r="C213" s="162"/>
      <c r="D213" s="162"/>
      <c r="E213" s="162"/>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4"/>
    </row>
    <row r="214" spans="1:39" s="29" customFormat="1" x14ac:dyDescent="0.3">
      <c r="A214" s="5"/>
      <c r="B214" s="162"/>
      <c r="C214" s="162"/>
      <c r="D214" s="162"/>
      <c r="E214" s="162"/>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4"/>
    </row>
    <row r="215" spans="1:39" s="29" customFormat="1" x14ac:dyDescent="0.3">
      <c r="A215" s="5"/>
      <c r="B215" s="162"/>
      <c r="C215" s="162"/>
      <c r="D215" s="162"/>
      <c r="E215" s="162"/>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row>
    <row r="216" spans="1:39" s="29" customFormat="1" x14ac:dyDescent="0.3">
      <c r="A216" s="5"/>
      <c r="B216" s="162"/>
      <c r="C216" s="162"/>
      <c r="D216" s="162"/>
      <c r="E216" s="162"/>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1"/>
    </row>
    <row r="217" spans="1:39" s="29" customFormat="1" x14ac:dyDescent="0.3">
      <c r="A217" s="5"/>
      <c r="B217" s="162"/>
      <c r="C217" s="162"/>
      <c r="D217" s="162"/>
      <c r="E217" s="162"/>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1"/>
    </row>
    <row r="218" spans="1:39" s="29" customFormat="1" x14ac:dyDescent="0.3">
      <c r="A218" s="5"/>
      <c r="B218" s="162"/>
      <c r="C218" s="162"/>
      <c r="D218" s="162"/>
      <c r="E218" s="162"/>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1"/>
    </row>
    <row r="219" spans="1:39" s="29" customFormat="1" x14ac:dyDescent="0.3">
      <c r="A219" s="5"/>
      <c r="B219" s="162"/>
      <c r="C219" s="162"/>
      <c r="D219" s="162"/>
      <c r="E219" s="162"/>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1"/>
    </row>
    <row r="220" spans="1:39" s="29" customFormat="1" x14ac:dyDescent="0.3">
      <c r="A220" s="5"/>
      <c r="B220" s="162"/>
      <c r="C220" s="162"/>
      <c r="D220" s="162"/>
      <c r="E220" s="162"/>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1"/>
    </row>
    <row r="221" spans="1:39" s="29" customFormat="1" x14ac:dyDescent="0.3">
      <c r="A221" s="5"/>
      <c r="B221" s="162"/>
      <c r="C221" s="162"/>
      <c r="D221" s="162"/>
      <c r="E221" s="162"/>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1"/>
    </row>
    <row r="222" spans="1:39" s="29" customFormat="1" x14ac:dyDescent="0.3">
      <c r="A222" s="5"/>
      <c r="B222" s="162"/>
      <c r="C222" s="162"/>
      <c r="D222" s="162"/>
      <c r="E222" s="162"/>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1"/>
    </row>
    <row r="223" spans="1:39" s="29" customFormat="1" x14ac:dyDescent="0.3">
      <c r="A223" s="4"/>
      <c r="B223" s="93"/>
      <c r="C223" s="93"/>
      <c r="D223" s="93"/>
      <c r="E223" s="93"/>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121"/>
    </row>
    <row r="224" spans="1:39" s="29" customFormat="1" x14ac:dyDescent="0.3">
      <c r="A224" s="4"/>
      <c r="B224" s="93"/>
      <c r="C224" s="93"/>
      <c r="D224" s="93"/>
      <c r="E224" s="93"/>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121"/>
    </row>
    <row r="225" spans="1:38" s="29" customFormat="1" x14ac:dyDescent="0.3">
      <c r="A225" s="4"/>
      <c r="B225" s="93"/>
      <c r="C225" s="93"/>
      <c r="D225" s="93"/>
      <c r="E225" s="93"/>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121"/>
    </row>
    <row r="226" spans="1:38" s="29" customFormat="1" x14ac:dyDescent="0.3">
      <c r="A226" s="4"/>
      <c r="B226" s="93"/>
      <c r="C226" s="93"/>
      <c r="D226" s="93"/>
      <c r="E226" s="93"/>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121"/>
    </row>
    <row r="227" spans="1:38" s="29" customFormat="1" x14ac:dyDescent="0.3">
      <c r="A227" s="4"/>
      <c r="B227" s="93"/>
      <c r="C227" s="93"/>
      <c r="D227" s="93"/>
      <c r="E227" s="93"/>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121"/>
    </row>
    <row r="228" spans="1:38" s="29" customFormat="1" x14ac:dyDescent="0.3">
      <c r="A228" s="4"/>
      <c r="B228" s="93"/>
      <c r="C228" s="93"/>
      <c r="D228" s="93"/>
      <c r="E228" s="93"/>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121"/>
    </row>
    <row r="229" spans="1:38" s="29" customFormat="1" x14ac:dyDescent="0.3">
      <c r="A229" s="4"/>
      <c r="B229" s="93"/>
      <c r="C229" s="93"/>
      <c r="D229" s="93"/>
      <c r="E229" s="93"/>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121"/>
    </row>
    <row r="230" spans="1:38" s="29" customFormat="1" x14ac:dyDescent="0.3">
      <c r="A230" s="4"/>
      <c r="B230" s="93"/>
      <c r="C230" s="93"/>
      <c r="D230" s="93"/>
      <c r="E230" s="93"/>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121"/>
    </row>
    <row r="231" spans="1:38" s="29" customFormat="1" x14ac:dyDescent="0.3">
      <c r="A231" s="4"/>
      <c r="B231" s="93"/>
      <c r="C231" s="93"/>
      <c r="D231" s="93"/>
      <c r="E231" s="93"/>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121"/>
    </row>
    <row r="232" spans="1:38" s="29" customFormat="1" x14ac:dyDescent="0.3">
      <c r="A232" s="4"/>
      <c r="B232" s="93"/>
      <c r="C232" s="93"/>
      <c r="D232" s="93"/>
      <c r="E232" s="93"/>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121"/>
    </row>
    <row r="233" spans="1:38" s="29" customFormat="1" x14ac:dyDescent="0.3">
      <c r="A233" s="5"/>
      <c r="B233" s="162"/>
      <c r="C233" s="162"/>
      <c r="D233" s="162"/>
      <c r="E233" s="162"/>
      <c r="F233" s="93"/>
      <c r="G233" s="93"/>
      <c r="H233" s="93"/>
      <c r="I233" s="93"/>
      <c r="J233" s="93"/>
      <c r="K233" s="93"/>
      <c r="L233" s="93"/>
      <c r="M233" s="93"/>
      <c r="N233" s="125"/>
      <c r="O233" s="125"/>
      <c r="P233" s="125"/>
      <c r="Q233" s="125"/>
      <c r="R233" s="125"/>
      <c r="S233" s="125"/>
      <c r="T233" s="125"/>
      <c r="U233" s="125"/>
      <c r="V233" s="125"/>
      <c r="W233" s="125"/>
      <c r="X233" s="125"/>
      <c r="Y233" s="125"/>
      <c r="Z233" s="125"/>
      <c r="AA233" s="125"/>
      <c r="AB233" s="125"/>
      <c r="AC233" s="125"/>
      <c r="AD233" s="93"/>
      <c r="AE233" s="125"/>
      <c r="AF233" s="125"/>
      <c r="AG233" s="125"/>
      <c r="AH233" s="125"/>
      <c r="AI233" s="125"/>
      <c r="AJ233" s="125"/>
      <c r="AK233" s="125"/>
      <c r="AL233" s="121"/>
    </row>
    <row r="234" spans="1:38" s="29" customFormat="1" x14ac:dyDescent="0.3">
      <c r="A234" s="5"/>
      <c r="B234" s="162"/>
      <c r="C234" s="162"/>
      <c r="D234" s="162"/>
      <c r="E234" s="162"/>
      <c r="F234" s="33"/>
      <c r="G234" s="34"/>
      <c r="H234" s="36"/>
      <c r="I234" s="36"/>
      <c r="J234" s="36"/>
      <c r="K234" s="36"/>
      <c r="L234" s="35"/>
      <c r="M234" s="35"/>
      <c r="N234" s="125"/>
      <c r="O234" s="125"/>
      <c r="P234" s="125"/>
      <c r="Q234" s="125"/>
      <c r="R234" s="125"/>
      <c r="S234" s="125"/>
      <c r="T234" s="125"/>
      <c r="U234" s="125"/>
      <c r="V234" s="125"/>
      <c r="W234" s="125"/>
      <c r="X234" s="125"/>
      <c r="Y234" s="125"/>
      <c r="Z234" s="125"/>
      <c r="AA234" s="125"/>
      <c r="AB234" s="125"/>
      <c r="AC234" s="125"/>
      <c r="AD234" s="36"/>
      <c r="AE234" s="125"/>
      <c r="AF234" s="125"/>
      <c r="AG234" s="125"/>
      <c r="AH234" s="125"/>
      <c r="AI234" s="125"/>
      <c r="AJ234" s="125"/>
      <c r="AK234" s="125"/>
      <c r="AL234" s="121"/>
    </row>
    <row r="235" spans="1:38" s="29" customFormat="1" x14ac:dyDescent="0.3">
      <c r="A235" s="5"/>
      <c r="B235" s="162"/>
      <c r="C235" s="162"/>
      <c r="D235" s="162"/>
      <c r="E235" s="162"/>
      <c r="F235" s="33"/>
      <c r="G235" s="34"/>
      <c r="H235" s="36"/>
      <c r="I235" s="36"/>
      <c r="J235" s="36"/>
      <c r="K235" s="36"/>
      <c r="L235" s="35"/>
      <c r="M235" s="35"/>
      <c r="N235" s="125"/>
      <c r="O235" s="125"/>
      <c r="P235" s="125"/>
      <c r="Q235" s="125"/>
      <c r="R235" s="125"/>
      <c r="S235" s="125"/>
      <c r="T235" s="125"/>
      <c r="U235" s="125"/>
      <c r="V235" s="125"/>
      <c r="W235" s="125"/>
      <c r="X235" s="125"/>
      <c r="Y235" s="125"/>
      <c r="Z235" s="125"/>
      <c r="AA235" s="125"/>
      <c r="AB235" s="125"/>
      <c r="AC235" s="125"/>
      <c r="AD235" s="36"/>
      <c r="AE235" s="125"/>
      <c r="AF235" s="125"/>
      <c r="AG235" s="125"/>
      <c r="AH235" s="125"/>
      <c r="AI235" s="125"/>
      <c r="AJ235" s="125"/>
      <c r="AK235" s="125"/>
      <c r="AL235" s="121"/>
    </row>
    <row r="236" spans="1:38" s="29" customFormat="1" x14ac:dyDescent="0.3">
      <c r="A236" s="5"/>
      <c r="B236" s="162"/>
      <c r="C236" s="162"/>
      <c r="D236" s="162"/>
      <c r="E236" s="162"/>
      <c r="F236" s="33"/>
      <c r="G236" s="34"/>
      <c r="H236" s="36"/>
      <c r="I236" s="36"/>
      <c r="J236" s="36"/>
      <c r="K236" s="36"/>
      <c r="L236" s="35"/>
      <c r="M236" s="35"/>
      <c r="N236" s="125"/>
      <c r="O236" s="125"/>
      <c r="P236" s="125"/>
      <c r="Q236" s="125"/>
      <c r="R236" s="125"/>
      <c r="S236" s="125"/>
      <c r="T236" s="125"/>
      <c r="U236" s="125"/>
      <c r="V236" s="125"/>
      <c r="W236" s="125"/>
      <c r="X236" s="125"/>
      <c r="Y236" s="125"/>
      <c r="Z236" s="125"/>
      <c r="AA236" s="125"/>
      <c r="AB236" s="125"/>
      <c r="AC236" s="125"/>
      <c r="AD236" s="36"/>
      <c r="AE236" s="125"/>
      <c r="AF236" s="125"/>
      <c r="AG236" s="125"/>
      <c r="AH236" s="125"/>
      <c r="AI236" s="125"/>
      <c r="AJ236" s="125"/>
      <c r="AK236" s="125"/>
      <c r="AL236" s="121"/>
    </row>
    <row r="237" spans="1:38" s="29" customFormat="1" x14ac:dyDescent="0.3">
      <c r="A237" s="5"/>
      <c r="B237" s="162"/>
      <c r="C237" s="162"/>
      <c r="D237" s="162"/>
      <c r="E237" s="162"/>
      <c r="F237" s="33"/>
      <c r="G237" s="34"/>
      <c r="H237" s="36"/>
      <c r="I237" s="36"/>
      <c r="J237" s="36"/>
      <c r="K237" s="36"/>
      <c r="L237" s="35"/>
      <c r="M237" s="35"/>
      <c r="N237" s="125"/>
      <c r="O237" s="125"/>
      <c r="P237" s="125"/>
      <c r="Q237" s="125"/>
      <c r="R237" s="125"/>
      <c r="S237" s="125"/>
      <c r="T237" s="125"/>
      <c r="U237" s="125"/>
      <c r="V237" s="125"/>
      <c r="W237" s="125"/>
      <c r="X237" s="125"/>
      <c r="Y237" s="125"/>
      <c r="Z237" s="125"/>
      <c r="AA237" s="125"/>
      <c r="AB237" s="125"/>
      <c r="AC237" s="125"/>
      <c r="AD237" s="36"/>
      <c r="AE237" s="125"/>
      <c r="AF237" s="125"/>
      <c r="AG237" s="125"/>
      <c r="AH237" s="125"/>
      <c r="AI237" s="125"/>
      <c r="AJ237" s="125"/>
      <c r="AK237" s="125"/>
      <c r="AL237" s="121"/>
    </row>
    <row r="238" spans="1:38" s="29" customFormat="1" x14ac:dyDescent="0.3">
      <c r="A238" s="5"/>
      <c r="B238" s="162"/>
      <c r="C238" s="162"/>
      <c r="D238" s="162"/>
      <c r="E238" s="162"/>
      <c r="F238" s="33"/>
      <c r="G238" s="34"/>
      <c r="H238" s="36"/>
      <c r="I238" s="36"/>
      <c r="J238" s="36"/>
      <c r="K238" s="36"/>
      <c r="L238" s="35"/>
      <c r="M238" s="35"/>
      <c r="N238" s="125"/>
      <c r="O238" s="125"/>
      <c r="P238" s="125"/>
      <c r="Q238" s="125"/>
      <c r="R238" s="125"/>
      <c r="S238" s="125"/>
      <c r="T238" s="125"/>
      <c r="U238" s="125"/>
      <c r="V238" s="125"/>
      <c r="W238" s="125"/>
      <c r="X238" s="125"/>
      <c r="Y238" s="125"/>
      <c r="Z238" s="125"/>
      <c r="AA238" s="125"/>
      <c r="AB238" s="125"/>
      <c r="AC238" s="125"/>
      <c r="AD238" s="36"/>
      <c r="AE238" s="125"/>
      <c r="AF238" s="125"/>
      <c r="AG238" s="125"/>
      <c r="AH238" s="125"/>
      <c r="AI238" s="125"/>
      <c r="AJ238" s="125"/>
      <c r="AK238" s="125"/>
      <c r="AL238" s="121"/>
    </row>
    <row r="239" spans="1:38" s="29" customFormat="1" x14ac:dyDescent="0.3">
      <c r="A239" s="5"/>
      <c r="B239" s="162"/>
      <c r="C239" s="162"/>
      <c r="D239" s="162"/>
      <c r="E239" s="162"/>
      <c r="F239" s="33"/>
      <c r="G239" s="34"/>
      <c r="H239" s="36"/>
      <c r="I239" s="36"/>
      <c r="J239" s="36"/>
      <c r="K239" s="36"/>
      <c r="L239" s="35"/>
      <c r="M239" s="35"/>
      <c r="N239" s="125"/>
      <c r="O239" s="125"/>
      <c r="P239" s="125"/>
      <c r="Q239" s="125"/>
      <c r="R239" s="125"/>
      <c r="S239" s="125"/>
      <c r="T239" s="125"/>
      <c r="U239" s="125"/>
      <c r="V239" s="125"/>
      <c r="W239" s="125"/>
      <c r="X239" s="125"/>
      <c r="Y239" s="125"/>
      <c r="Z239" s="125"/>
      <c r="AA239" s="125"/>
      <c r="AB239" s="125"/>
      <c r="AC239" s="125"/>
      <c r="AD239" s="36"/>
      <c r="AE239" s="125"/>
      <c r="AF239" s="125"/>
      <c r="AG239" s="125"/>
      <c r="AH239" s="125"/>
      <c r="AI239" s="125"/>
      <c r="AJ239" s="125"/>
      <c r="AK239" s="125"/>
      <c r="AL239" s="121"/>
    </row>
    <row r="240" spans="1:38" s="29" customFormat="1" x14ac:dyDescent="0.3">
      <c r="A240" s="5"/>
      <c r="B240" s="162"/>
      <c r="C240" s="162"/>
      <c r="D240" s="162"/>
      <c r="E240" s="162"/>
      <c r="F240" s="33"/>
      <c r="G240" s="34"/>
      <c r="H240" s="36"/>
      <c r="I240" s="36"/>
      <c r="J240" s="36"/>
      <c r="K240" s="36"/>
      <c r="L240" s="35"/>
      <c r="M240" s="35"/>
      <c r="N240" s="125"/>
      <c r="O240" s="125"/>
      <c r="P240" s="125"/>
      <c r="Q240" s="125"/>
      <c r="R240" s="125"/>
      <c r="S240" s="125"/>
      <c r="T240" s="125"/>
      <c r="U240" s="125"/>
      <c r="V240" s="125"/>
      <c r="W240" s="125"/>
      <c r="X240" s="125"/>
      <c r="Y240" s="125"/>
      <c r="Z240" s="125"/>
      <c r="AA240" s="125"/>
      <c r="AB240" s="125"/>
      <c r="AC240" s="125"/>
      <c r="AD240" s="36"/>
      <c r="AE240" s="125"/>
      <c r="AF240" s="125"/>
      <c r="AG240" s="125"/>
      <c r="AH240" s="125"/>
      <c r="AI240" s="125"/>
      <c r="AJ240" s="125"/>
      <c r="AK240" s="125"/>
      <c r="AL240" s="121"/>
    </row>
    <row r="241" spans="1:75" s="29" customFormat="1" x14ac:dyDescent="0.3">
      <c r="A241" s="5"/>
      <c r="B241" s="162"/>
      <c r="C241" s="162"/>
      <c r="D241" s="162"/>
      <c r="E241" s="162"/>
      <c r="F241" s="33"/>
      <c r="G241" s="34"/>
      <c r="H241" s="36"/>
      <c r="I241" s="36"/>
      <c r="J241" s="36"/>
      <c r="K241" s="36"/>
      <c r="L241" s="35"/>
      <c r="M241" s="35"/>
      <c r="N241" s="125"/>
      <c r="O241" s="125"/>
      <c r="P241" s="125"/>
      <c r="Q241" s="125"/>
      <c r="R241" s="125"/>
      <c r="S241" s="125"/>
      <c r="T241" s="125"/>
      <c r="U241" s="125"/>
      <c r="V241" s="125"/>
      <c r="W241" s="125"/>
      <c r="X241" s="125"/>
      <c r="Y241" s="125"/>
      <c r="Z241" s="125"/>
      <c r="AA241" s="125"/>
      <c r="AB241" s="125"/>
      <c r="AC241" s="125"/>
      <c r="AD241" s="36"/>
      <c r="AE241" s="125"/>
      <c r="AF241" s="125"/>
      <c r="AG241" s="125"/>
      <c r="AH241" s="125"/>
      <c r="AI241" s="125"/>
      <c r="AJ241" s="125"/>
      <c r="AK241" s="125"/>
      <c r="AL241" s="121"/>
      <c r="AN241" s="4"/>
      <c r="AO241" s="4"/>
      <c r="AP241" s="4"/>
      <c r="AQ241" s="4"/>
      <c r="AR241" s="4"/>
      <c r="AS241" s="4"/>
    </row>
    <row r="242" spans="1:75" s="29" customFormat="1" x14ac:dyDescent="0.3">
      <c r="A242" s="5"/>
      <c r="B242" s="162"/>
      <c r="C242" s="162"/>
      <c r="D242" s="162"/>
      <c r="E242" s="162"/>
      <c r="F242" s="33"/>
      <c r="G242" s="34"/>
      <c r="H242" s="36"/>
      <c r="I242" s="36"/>
      <c r="J242" s="36"/>
      <c r="K242" s="36"/>
      <c r="L242" s="35"/>
      <c r="M242" s="35"/>
      <c r="N242" s="125"/>
      <c r="O242" s="125"/>
      <c r="P242" s="125"/>
      <c r="Q242" s="125"/>
      <c r="R242" s="125"/>
      <c r="S242" s="125"/>
      <c r="T242" s="125"/>
      <c r="U242" s="125"/>
      <c r="V242" s="125"/>
      <c r="W242" s="125"/>
      <c r="X242" s="125"/>
      <c r="Y242" s="125"/>
      <c r="Z242" s="125"/>
      <c r="AA242" s="125"/>
      <c r="AB242" s="125"/>
      <c r="AC242" s="125"/>
      <c r="AD242" s="36"/>
      <c r="AE242" s="125"/>
      <c r="AF242" s="125"/>
      <c r="AG242" s="125"/>
      <c r="AH242" s="125"/>
      <c r="AI242" s="125"/>
      <c r="AJ242" s="125"/>
      <c r="AK242" s="125"/>
      <c r="AL242" s="121"/>
      <c r="AN242" s="4"/>
      <c r="AO242" s="4"/>
      <c r="AP242" s="4"/>
      <c r="AQ242" s="4"/>
      <c r="AR242" s="4"/>
      <c r="AS242" s="4"/>
    </row>
    <row r="243" spans="1:75" s="29" customFormat="1" x14ac:dyDescent="0.3">
      <c r="A243" s="5"/>
      <c r="B243" s="162"/>
      <c r="C243" s="162"/>
      <c r="D243" s="162"/>
      <c r="E243" s="162"/>
      <c r="F243" s="33"/>
      <c r="G243" s="34"/>
      <c r="H243" s="36"/>
      <c r="I243" s="36"/>
      <c r="J243" s="36"/>
      <c r="K243" s="36"/>
      <c r="L243" s="35"/>
      <c r="M243" s="35"/>
      <c r="N243" s="125"/>
      <c r="O243" s="125"/>
      <c r="P243" s="125"/>
      <c r="Q243" s="125"/>
      <c r="R243" s="125"/>
      <c r="S243" s="125"/>
      <c r="T243" s="125"/>
      <c r="U243" s="125"/>
      <c r="V243" s="125"/>
      <c r="W243" s="125"/>
      <c r="X243" s="125"/>
      <c r="Y243" s="125"/>
      <c r="Z243" s="125"/>
      <c r="AA243" s="125"/>
      <c r="AB243" s="125"/>
      <c r="AC243" s="125"/>
      <c r="AD243" s="36"/>
      <c r="AE243" s="125"/>
      <c r="AF243" s="125"/>
      <c r="AG243" s="125"/>
      <c r="AH243" s="125"/>
      <c r="AI243" s="125"/>
      <c r="AJ243" s="125"/>
      <c r="AK243" s="125"/>
      <c r="AL243" s="121"/>
      <c r="AM243" s="4"/>
      <c r="AN243" s="4"/>
      <c r="AO243" s="4"/>
      <c r="AP243" s="4"/>
      <c r="AQ243" s="4"/>
      <c r="AR243" s="4"/>
      <c r="AS243" s="4"/>
    </row>
    <row r="244" spans="1:75" s="29" customFormat="1" x14ac:dyDescent="0.3">
      <c r="A244" s="5"/>
      <c r="B244" s="162"/>
      <c r="C244" s="162"/>
      <c r="D244" s="162"/>
      <c r="E244" s="162"/>
      <c r="F244" s="33"/>
      <c r="G244" s="34"/>
      <c r="H244" s="36"/>
      <c r="I244" s="36"/>
      <c r="J244" s="36"/>
      <c r="K244" s="36"/>
      <c r="L244" s="35"/>
      <c r="M244" s="35"/>
      <c r="N244" s="125"/>
      <c r="O244" s="125"/>
      <c r="P244" s="125"/>
      <c r="Q244" s="125"/>
      <c r="R244" s="125"/>
      <c r="S244" s="125"/>
      <c r="T244" s="125"/>
      <c r="U244" s="125"/>
      <c r="V244" s="125"/>
      <c r="W244" s="125"/>
      <c r="X244" s="125"/>
      <c r="Y244" s="125"/>
      <c r="Z244" s="125"/>
      <c r="AA244" s="125"/>
      <c r="AB244" s="125"/>
      <c r="AC244" s="125"/>
      <c r="AD244" s="36"/>
      <c r="AE244" s="125"/>
      <c r="AF244" s="125"/>
      <c r="AG244" s="125"/>
      <c r="AH244" s="125"/>
      <c r="AI244" s="125"/>
      <c r="AJ244" s="125"/>
      <c r="AK244" s="125"/>
      <c r="AL244" s="78"/>
      <c r="AM244" s="4"/>
      <c r="AN244" s="4"/>
      <c r="AO244" s="4"/>
      <c r="AP244" s="4"/>
      <c r="AQ244" s="4"/>
      <c r="AR244" s="4"/>
      <c r="AS244" s="4"/>
    </row>
    <row r="245" spans="1:75" s="4" customFormat="1" x14ac:dyDescent="0.3">
      <c r="A245" s="5"/>
      <c r="B245" s="162"/>
      <c r="C245" s="162"/>
      <c r="D245" s="162"/>
      <c r="E245" s="162"/>
      <c r="F245" s="33"/>
      <c r="G245" s="34"/>
      <c r="H245" s="36"/>
      <c r="I245" s="36"/>
      <c r="J245" s="36"/>
      <c r="K245" s="36"/>
      <c r="L245" s="35"/>
      <c r="M245" s="35"/>
      <c r="N245" s="125"/>
      <c r="O245" s="125"/>
      <c r="P245" s="125"/>
      <c r="Q245" s="125"/>
      <c r="R245" s="125"/>
      <c r="S245" s="125"/>
      <c r="T245" s="125"/>
      <c r="U245" s="125"/>
      <c r="V245" s="125"/>
      <c r="W245" s="125"/>
      <c r="X245" s="125"/>
      <c r="Y245" s="125"/>
      <c r="Z245" s="125"/>
      <c r="AA245" s="125"/>
      <c r="AB245" s="125"/>
      <c r="AC245" s="125"/>
      <c r="AD245" s="36"/>
      <c r="AE245" s="125"/>
      <c r="AF245" s="125"/>
      <c r="AG245" s="125"/>
      <c r="AH245" s="125"/>
      <c r="AI245" s="125"/>
      <c r="AJ245" s="125"/>
      <c r="AK245" s="125"/>
      <c r="AL245" s="78"/>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row>
    <row r="246" spans="1:75" s="4" customFormat="1" x14ac:dyDescent="0.3">
      <c r="A246" s="5"/>
      <c r="B246" s="162"/>
      <c r="C246" s="162"/>
      <c r="D246" s="162"/>
      <c r="E246" s="162"/>
      <c r="F246" s="33"/>
      <c r="G246" s="34"/>
      <c r="H246" s="36"/>
      <c r="I246" s="36"/>
      <c r="J246" s="36"/>
      <c r="K246" s="36"/>
      <c r="L246" s="35"/>
      <c r="M246" s="35"/>
      <c r="N246" s="125"/>
      <c r="O246" s="125"/>
      <c r="P246" s="125"/>
      <c r="Q246" s="125"/>
      <c r="R246" s="125"/>
      <c r="S246" s="125"/>
      <c r="T246" s="125"/>
      <c r="U246" s="125"/>
      <c r="V246" s="125"/>
      <c r="W246" s="125"/>
      <c r="X246" s="125"/>
      <c r="Y246" s="125"/>
      <c r="Z246" s="125"/>
      <c r="AA246" s="125"/>
      <c r="AB246" s="125"/>
      <c r="AC246" s="125"/>
      <c r="AD246" s="36"/>
      <c r="AE246" s="125"/>
      <c r="AF246" s="125"/>
      <c r="AG246" s="125"/>
      <c r="AH246" s="125"/>
      <c r="AI246" s="125"/>
      <c r="AJ246" s="125"/>
      <c r="AK246" s="125"/>
      <c r="AL246" s="78"/>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row>
    <row r="247" spans="1:75" x14ac:dyDescent="0.3">
      <c r="A247" s="5"/>
      <c r="B247" s="162"/>
      <c r="C247" s="162"/>
      <c r="D247" s="162"/>
      <c r="E247" s="162"/>
      <c r="F247" s="33"/>
      <c r="G247" s="34"/>
      <c r="H247" s="36"/>
      <c r="I247" s="36"/>
      <c r="J247" s="36"/>
      <c r="K247" s="36"/>
      <c r="L247" s="35"/>
      <c r="M247" s="35"/>
      <c r="N247" s="125" t="s">
        <v>38</v>
      </c>
      <c r="O247" s="125"/>
      <c r="P247" s="125"/>
      <c r="Q247" s="125"/>
      <c r="R247" s="125"/>
      <c r="S247" s="125"/>
      <c r="T247" s="125"/>
      <c r="U247" s="125"/>
      <c r="V247" s="125"/>
      <c r="W247" s="125"/>
      <c r="X247" s="125"/>
      <c r="Y247" s="125"/>
      <c r="Z247" s="125"/>
      <c r="AA247" s="125"/>
      <c r="AB247" s="125"/>
      <c r="AC247" s="125"/>
      <c r="AD247" s="36"/>
      <c r="AE247" s="125"/>
      <c r="AF247" s="125"/>
      <c r="AG247" s="125"/>
      <c r="AH247" s="125"/>
      <c r="AI247" s="125"/>
      <c r="AJ247" s="125"/>
      <c r="AK247" s="125"/>
    </row>
    <row r="248" spans="1:75" x14ac:dyDescent="0.3">
      <c r="A248" s="5"/>
      <c r="B248" s="162"/>
      <c r="C248" s="162"/>
      <c r="D248" s="162"/>
      <c r="E248" s="162"/>
      <c r="F248" s="33"/>
      <c r="G248" s="34"/>
      <c r="H248" s="36"/>
      <c r="I248" s="36"/>
      <c r="J248" s="36"/>
      <c r="K248" s="36"/>
      <c r="L248" s="35"/>
      <c r="M248" s="35"/>
      <c r="N248" s="125"/>
      <c r="O248" s="125"/>
      <c r="P248" s="125"/>
      <c r="Q248" s="125"/>
      <c r="R248" s="125"/>
      <c r="S248" s="125"/>
      <c r="T248" s="125"/>
      <c r="U248" s="125"/>
      <c r="V248" s="125"/>
      <c r="W248" s="125"/>
      <c r="X248" s="125"/>
      <c r="Y248" s="125"/>
      <c r="Z248" s="125"/>
      <c r="AA248" s="125"/>
      <c r="AB248" s="125"/>
      <c r="AC248" s="125"/>
      <c r="AD248" s="36"/>
      <c r="AE248" s="125"/>
      <c r="AF248" s="125"/>
      <c r="AG248" s="125"/>
      <c r="AH248" s="125"/>
      <c r="AI248" s="125"/>
      <c r="AJ248" s="125"/>
      <c r="AK248" s="125"/>
    </row>
    <row r="249" spans="1:75" x14ac:dyDescent="0.3">
      <c r="A249" s="5"/>
      <c r="B249" s="162"/>
      <c r="C249" s="162"/>
      <c r="D249" s="162"/>
      <c r="E249" s="162"/>
      <c r="F249" s="33"/>
      <c r="G249" s="34"/>
      <c r="H249" s="36"/>
      <c r="I249" s="36"/>
      <c r="J249" s="36"/>
      <c r="K249" s="36"/>
      <c r="L249" s="35"/>
      <c r="M249" s="35"/>
      <c r="N249" s="125"/>
      <c r="O249" s="125"/>
      <c r="P249" s="125"/>
      <c r="Q249" s="125"/>
      <c r="R249" s="125"/>
      <c r="S249" s="125"/>
      <c r="T249" s="125"/>
      <c r="U249" s="125"/>
      <c r="V249" s="125"/>
      <c r="W249" s="125"/>
      <c r="X249" s="125"/>
      <c r="Y249" s="125"/>
      <c r="Z249" s="125"/>
      <c r="AA249" s="125"/>
      <c r="AB249" s="125"/>
      <c r="AC249" s="125"/>
      <c r="AD249" s="36"/>
      <c r="AE249" s="125"/>
      <c r="AF249" s="125"/>
      <c r="AG249" s="125"/>
      <c r="AH249" s="125"/>
      <c r="AI249" s="125"/>
      <c r="AJ249" s="125"/>
      <c r="AK249" s="125"/>
    </row>
    <row r="250" spans="1:75" x14ac:dyDescent="0.3">
      <c r="A250" s="5"/>
      <c r="B250" s="162"/>
      <c r="C250" s="162"/>
      <c r="D250" s="162"/>
      <c r="E250" s="162"/>
      <c r="F250" s="33"/>
      <c r="G250" s="34"/>
      <c r="H250" s="36"/>
      <c r="I250" s="36"/>
      <c r="J250" s="36"/>
      <c r="K250" s="36"/>
      <c r="L250" s="35"/>
      <c r="M250" s="35"/>
      <c r="N250" s="125"/>
      <c r="O250" s="125"/>
      <c r="P250" s="125"/>
      <c r="Q250" s="125"/>
      <c r="R250" s="125"/>
      <c r="S250" s="125"/>
      <c r="T250" s="125"/>
      <c r="U250" s="125"/>
      <c r="V250" s="125"/>
      <c r="W250" s="125"/>
      <c r="X250" s="125"/>
      <c r="Y250" s="125"/>
      <c r="Z250" s="125"/>
      <c r="AA250" s="125"/>
      <c r="AB250" s="125"/>
      <c r="AC250" s="125"/>
      <c r="AD250" s="36"/>
      <c r="AE250" s="125"/>
      <c r="AF250" s="125"/>
      <c r="AG250" s="125"/>
      <c r="AH250" s="125"/>
      <c r="AI250" s="125"/>
      <c r="AJ250" s="125"/>
      <c r="AK250" s="125"/>
    </row>
    <row r="251" spans="1:75" x14ac:dyDescent="0.3">
      <c r="A251" s="5"/>
      <c r="B251" s="162"/>
      <c r="C251" s="162"/>
      <c r="D251" s="162"/>
      <c r="E251" s="162"/>
      <c r="F251" s="33"/>
      <c r="G251" s="34"/>
      <c r="H251" s="36"/>
      <c r="I251" s="36"/>
      <c r="J251" s="36"/>
      <c r="K251" s="36"/>
      <c r="L251" s="35"/>
      <c r="M251" s="35"/>
      <c r="N251" s="125"/>
      <c r="O251" s="125"/>
      <c r="P251" s="125"/>
      <c r="Q251" s="125"/>
      <c r="R251" s="125"/>
      <c r="S251" s="125"/>
      <c r="T251" s="125"/>
      <c r="U251" s="125"/>
      <c r="V251" s="125"/>
      <c r="W251" s="125"/>
      <c r="X251" s="125"/>
      <c r="Y251" s="125"/>
      <c r="Z251" s="125"/>
      <c r="AA251" s="125"/>
      <c r="AB251" s="125"/>
      <c r="AC251" s="125"/>
      <c r="AD251" s="36"/>
      <c r="AE251" s="125"/>
      <c r="AF251" s="125"/>
      <c r="AG251" s="125"/>
      <c r="AH251" s="125"/>
      <c r="AI251" s="125"/>
      <c r="AJ251" s="125"/>
      <c r="AK251" s="125"/>
    </row>
    <row r="252" spans="1:75" x14ac:dyDescent="0.3">
      <c r="A252" s="5"/>
      <c r="B252" s="162"/>
      <c r="C252" s="162"/>
      <c r="D252" s="162"/>
      <c r="E252" s="162"/>
      <c r="F252" s="33"/>
      <c r="G252" s="34"/>
      <c r="H252" s="36"/>
      <c r="I252" s="36"/>
      <c r="J252" s="36"/>
      <c r="K252" s="36"/>
      <c r="L252" s="35"/>
      <c r="M252" s="35"/>
      <c r="N252" s="125"/>
      <c r="O252" s="125"/>
      <c r="P252" s="125"/>
      <c r="Q252" s="125"/>
      <c r="R252" s="125"/>
      <c r="S252" s="125"/>
      <c r="T252" s="125"/>
      <c r="U252" s="125"/>
      <c r="V252" s="125"/>
      <c r="W252" s="125"/>
      <c r="X252" s="125"/>
      <c r="Y252" s="125"/>
      <c r="Z252" s="125"/>
      <c r="AA252" s="125"/>
      <c r="AB252" s="125"/>
      <c r="AC252" s="125"/>
      <c r="AD252" s="36"/>
      <c r="AE252" s="125"/>
      <c r="AF252" s="125"/>
      <c r="AG252" s="125"/>
      <c r="AH252" s="125"/>
      <c r="AI252" s="125"/>
      <c r="AJ252" s="125"/>
      <c r="AK252" s="125"/>
    </row>
    <row r="253" spans="1:75" x14ac:dyDescent="0.3">
      <c r="A253" s="5"/>
      <c r="B253" s="162"/>
      <c r="C253" s="162"/>
      <c r="D253" s="162"/>
      <c r="E253" s="162"/>
      <c r="F253" s="33"/>
      <c r="G253" s="34"/>
      <c r="H253" s="36"/>
      <c r="I253" s="36"/>
      <c r="J253" s="36"/>
      <c r="K253" s="36"/>
      <c r="L253" s="35"/>
      <c r="M253" s="35"/>
      <c r="N253" s="125"/>
      <c r="O253" s="125"/>
      <c r="P253" s="125"/>
      <c r="Q253" s="125"/>
      <c r="R253" s="125"/>
      <c r="S253" s="125"/>
      <c r="T253" s="125"/>
      <c r="U253" s="125"/>
      <c r="V253" s="125"/>
      <c r="W253" s="125"/>
      <c r="X253" s="125"/>
      <c r="Y253" s="125"/>
      <c r="Z253" s="125"/>
      <c r="AA253" s="125"/>
      <c r="AB253" s="125"/>
      <c r="AC253" s="125"/>
      <c r="AD253" s="36"/>
      <c r="AE253" s="125"/>
      <c r="AF253" s="125"/>
      <c r="AG253" s="125"/>
      <c r="AH253" s="125"/>
      <c r="AI253" s="125"/>
      <c r="AJ253" s="125"/>
      <c r="AK253" s="125"/>
    </row>
    <row r="254" spans="1:75" x14ac:dyDescent="0.3">
      <c r="A254" s="5"/>
      <c r="B254" s="162"/>
      <c r="C254" s="162"/>
      <c r="D254" s="162"/>
      <c r="E254" s="162"/>
      <c r="F254" s="33"/>
      <c r="G254" s="34"/>
      <c r="H254" s="36"/>
      <c r="I254" s="36"/>
      <c r="J254" s="36"/>
      <c r="K254" s="36"/>
      <c r="L254" s="35"/>
      <c r="M254" s="35"/>
      <c r="N254" s="125"/>
      <c r="O254" s="125"/>
      <c r="P254" s="125"/>
      <c r="Q254" s="125"/>
      <c r="R254" s="125"/>
      <c r="S254" s="125"/>
      <c r="T254" s="125"/>
      <c r="U254" s="125"/>
      <c r="V254" s="125"/>
      <c r="W254" s="125"/>
      <c r="X254" s="125"/>
      <c r="Y254" s="125"/>
      <c r="Z254" s="125"/>
      <c r="AA254" s="125"/>
      <c r="AB254" s="125"/>
      <c r="AC254" s="125"/>
      <c r="AD254" s="36"/>
      <c r="AE254" s="125"/>
      <c r="AF254" s="125"/>
      <c r="AG254" s="125"/>
      <c r="AH254" s="125"/>
      <c r="AI254" s="125"/>
      <c r="AJ254" s="125"/>
      <c r="AK254" s="125"/>
    </row>
    <row r="255" spans="1:75" x14ac:dyDescent="0.3">
      <c r="A255" s="5"/>
      <c r="B255" s="162"/>
      <c r="C255" s="162"/>
      <c r="D255" s="162"/>
      <c r="E255" s="162"/>
      <c r="F255" s="33"/>
      <c r="G255" s="34"/>
      <c r="H255" s="36"/>
      <c r="I255" s="36"/>
      <c r="J255" s="36"/>
      <c r="K255" s="36"/>
      <c r="L255" s="35"/>
      <c r="M255" s="35"/>
      <c r="N255" s="125"/>
      <c r="O255" s="125"/>
      <c r="P255" s="125"/>
      <c r="Q255" s="125"/>
      <c r="R255" s="125"/>
      <c r="S255" s="125"/>
      <c r="T255" s="125"/>
      <c r="U255" s="125"/>
      <c r="V255" s="125"/>
      <c r="W255" s="125"/>
      <c r="X255" s="125"/>
      <c r="Y255" s="125"/>
      <c r="Z255" s="125"/>
      <c r="AA255" s="125"/>
      <c r="AB255" s="125"/>
      <c r="AC255" s="125"/>
      <c r="AD255" s="36"/>
      <c r="AE255" s="125"/>
      <c r="AF255" s="125"/>
      <c r="AG255" s="125"/>
      <c r="AH255" s="125"/>
      <c r="AI255" s="125"/>
      <c r="AJ255" s="125"/>
      <c r="AK255" s="125"/>
    </row>
    <row r="256" spans="1:75" x14ac:dyDescent="0.3">
      <c r="A256" s="5"/>
      <c r="B256" s="162"/>
      <c r="C256" s="162"/>
      <c r="D256" s="162"/>
      <c r="E256" s="162"/>
      <c r="F256" s="33"/>
      <c r="G256" s="34"/>
      <c r="H256" s="36"/>
      <c r="I256" s="36"/>
      <c r="J256" s="36"/>
      <c r="K256" s="36"/>
      <c r="L256" s="35"/>
      <c r="M256" s="35"/>
      <c r="N256" s="125"/>
      <c r="O256" s="125"/>
      <c r="P256" s="125"/>
      <c r="Q256" s="125"/>
      <c r="R256" s="125"/>
      <c r="S256" s="125"/>
      <c r="T256" s="125"/>
      <c r="U256" s="125"/>
      <c r="V256" s="125"/>
      <c r="W256" s="125"/>
      <c r="X256" s="125"/>
      <c r="Y256" s="125"/>
      <c r="Z256" s="125"/>
      <c r="AA256" s="125"/>
      <c r="AB256" s="125"/>
      <c r="AC256" s="125"/>
      <c r="AD256" s="36"/>
      <c r="AE256" s="125"/>
      <c r="AF256" s="125"/>
      <c r="AG256" s="125"/>
      <c r="AH256" s="125"/>
      <c r="AI256" s="125"/>
      <c r="AJ256" s="125"/>
      <c r="AK256" s="125"/>
    </row>
    <row r="257" spans="1:37" x14ac:dyDescent="0.3">
      <c r="A257" s="5"/>
      <c r="B257" s="162"/>
      <c r="C257" s="162"/>
      <c r="D257" s="162"/>
      <c r="E257" s="162"/>
      <c r="F257" s="33"/>
      <c r="G257" s="34"/>
      <c r="H257" s="36"/>
      <c r="I257" s="36"/>
      <c r="J257" s="36"/>
      <c r="K257" s="36"/>
      <c r="L257" s="35"/>
      <c r="M257" s="35"/>
      <c r="N257" s="125" t="s">
        <v>38</v>
      </c>
      <c r="O257" s="125"/>
      <c r="P257" s="125"/>
      <c r="Q257" s="125"/>
      <c r="R257" s="125"/>
      <c r="S257" s="125"/>
      <c r="T257" s="125"/>
      <c r="U257" s="125"/>
      <c r="V257" s="125"/>
      <c r="W257" s="125"/>
      <c r="X257" s="125"/>
      <c r="Y257" s="125"/>
      <c r="Z257" s="125"/>
      <c r="AA257" s="125"/>
      <c r="AB257" s="125"/>
      <c r="AC257" s="125"/>
      <c r="AD257" s="36"/>
      <c r="AE257" s="125"/>
      <c r="AF257" s="125"/>
      <c r="AG257" s="125"/>
      <c r="AH257" s="125"/>
      <c r="AI257" s="125"/>
      <c r="AJ257" s="125"/>
      <c r="AK257" s="125"/>
    </row>
    <row r="258" spans="1:37" x14ac:dyDescent="0.3">
      <c r="A258" s="5"/>
      <c r="B258" s="162"/>
      <c r="C258" s="162"/>
      <c r="D258" s="162"/>
      <c r="E258" s="162"/>
      <c r="F258" s="33"/>
      <c r="G258" s="34"/>
      <c r="H258" s="36"/>
      <c r="I258" s="36"/>
      <c r="J258" s="36"/>
      <c r="K258" s="36"/>
      <c r="L258" s="35"/>
      <c r="M258" s="35"/>
      <c r="N258" s="125"/>
      <c r="O258" s="125"/>
      <c r="P258" s="125"/>
      <c r="Q258" s="125"/>
      <c r="R258" s="125"/>
      <c r="S258" s="125"/>
      <c r="T258" s="125"/>
      <c r="U258" s="125"/>
      <c r="V258" s="125"/>
      <c r="W258" s="125"/>
      <c r="X258" s="125"/>
      <c r="Y258" s="125"/>
      <c r="Z258" s="125"/>
      <c r="AA258" s="125"/>
      <c r="AB258" s="125"/>
      <c r="AC258" s="125"/>
      <c r="AD258" s="36"/>
      <c r="AE258" s="125"/>
      <c r="AF258" s="125"/>
      <c r="AG258" s="125"/>
      <c r="AH258" s="125"/>
      <c r="AI258" s="125"/>
      <c r="AJ258" s="125"/>
      <c r="AK258" s="125"/>
    </row>
    <row r="259" spans="1:37" x14ac:dyDescent="0.3">
      <c r="A259" s="5"/>
      <c r="B259" s="162"/>
      <c r="C259" s="162"/>
      <c r="D259" s="162"/>
      <c r="E259" s="162"/>
      <c r="F259" s="33"/>
      <c r="G259" s="34"/>
      <c r="H259" s="36"/>
      <c r="I259" s="36"/>
      <c r="J259" s="36"/>
      <c r="K259" s="36"/>
      <c r="L259" s="35"/>
      <c r="M259" s="35"/>
      <c r="N259" s="125" t="s">
        <v>38</v>
      </c>
      <c r="O259" s="125"/>
      <c r="P259" s="125"/>
      <c r="Q259" s="125"/>
      <c r="R259" s="125"/>
      <c r="S259" s="125"/>
      <c r="T259" s="125"/>
      <c r="U259" s="125"/>
      <c r="V259" s="125"/>
      <c r="W259" s="125"/>
      <c r="X259" s="125"/>
      <c r="Y259" s="125"/>
      <c r="Z259" s="125"/>
      <c r="AA259" s="125"/>
      <c r="AB259" s="125"/>
      <c r="AC259" s="125"/>
      <c r="AD259" s="36"/>
      <c r="AE259" s="125"/>
      <c r="AF259" s="125"/>
      <c r="AG259" s="125"/>
      <c r="AH259" s="125"/>
      <c r="AI259" s="125"/>
      <c r="AJ259" s="125"/>
      <c r="AK259" s="125"/>
    </row>
    <row r="260" spans="1:37" x14ac:dyDescent="0.3">
      <c r="A260" s="5"/>
      <c r="B260" s="162"/>
      <c r="C260" s="162"/>
      <c r="D260" s="162"/>
      <c r="E260" s="162"/>
      <c r="F260" s="33"/>
      <c r="G260" s="34"/>
      <c r="H260" s="36"/>
      <c r="I260" s="36"/>
      <c r="J260" s="36"/>
      <c r="K260" s="36"/>
      <c r="L260" s="35"/>
      <c r="M260" s="35"/>
      <c r="N260" s="125"/>
      <c r="O260" s="125"/>
      <c r="P260" s="125"/>
      <c r="Q260" s="125"/>
      <c r="R260" s="125"/>
      <c r="S260" s="125"/>
      <c r="T260" s="125"/>
      <c r="U260" s="125"/>
      <c r="V260" s="125"/>
      <c r="W260" s="125"/>
      <c r="X260" s="125"/>
      <c r="Y260" s="125"/>
      <c r="Z260" s="125"/>
      <c r="AA260" s="125"/>
      <c r="AB260" s="125"/>
      <c r="AC260" s="125"/>
      <c r="AD260" s="36"/>
      <c r="AE260" s="125"/>
      <c r="AF260" s="125"/>
      <c r="AG260" s="125"/>
      <c r="AH260" s="125"/>
      <c r="AI260" s="125"/>
      <c r="AJ260" s="125"/>
      <c r="AK260" s="125"/>
    </row>
    <row r="261" spans="1:37" x14ac:dyDescent="0.3">
      <c r="F261" s="33"/>
      <c r="G261" s="34"/>
      <c r="H261" s="36"/>
      <c r="I261" s="36"/>
      <c r="J261" s="36"/>
      <c r="K261" s="36"/>
      <c r="L261" s="35"/>
      <c r="M261" s="35"/>
      <c r="AD261" s="36"/>
    </row>
    <row r="262" spans="1:37" x14ac:dyDescent="0.3">
      <c r="F262" s="33"/>
      <c r="G262" s="34"/>
      <c r="H262" s="36"/>
      <c r="I262" s="36"/>
      <c r="J262" s="36"/>
      <c r="K262" s="36"/>
      <c r="L262" s="35"/>
      <c r="M262" s="35"/>
      <c r="N262" s="78" t="s">
        <v>38</v>
      </c>
      <c r="AD262" s="36"/>
    </row>
    <row r="263" spans="1:37" x14ac:dyDescent="0.3">
      <c r="G263" s="37"/>
      <c r="H263" s="35"/>
      <c r="I263" s="35"/>
      <c r="J263" s="35"/>
      <c r="K263" s="35"/>
      <c r="L263" s="35"/>
      <c r="M263" s="35"/>
      <c r="AD263" s="35"/>
    </row>
    <row r="264" spans="1:37" x14ac:dyDescent="0.3">
      <c r="G264" s="35"/>
      <c r="H264" s="35"/>
      <c r="I264" s="35"/>
      <c r="J264" s="35"/>
      <c r="K264" s="35"/>
      <c r="L264" s="35"/>
      <c r="M264" s="35"/>
      <c r="AD264" s="35"/>
    </row>
    <row r="265" spans="1:37" x14ac:dyDescent="0.3">
      <c r="G265" s="35"/>
      <c r="H265" s="35"/>
      <c r="I265" s="35"/>
      <c r="J265" s="35"/>
      <c r="K265" s="35"/>
      <c r="L265" s="35"/>
      <c r="M265" s="35"/>
      <c r="AD265" s="35"/>
    </row>
    <row r="266" spans="1:37" x14ac:dyDescent="0.3">
      <c r="G266" s="35"/>
      <c r="H266" s="35"/>
      <c r="I266" s="35"/>
      <c r="J266" s="35"/>
      <c r="K266" s="35"/>
      <c r="L266" s="35"/>
      <c r="M266" s="35"/>
      <c r="AD266" s="35"/>
    </row>
  </sheetData>
  <mergeCells count="1">
    <mergeCell ref="B1:E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130BD-4D78-428E-AF8F-9FDF6BD752F9}">
  <dimension ref="A1:A11"/>
  <sheetViews>
    <sheetView workbookViewId="0">
      <selection activeCell="A13" sqref="A13"/>
    </sheetView>
  </sheetViews>
  <sheetFormatPr defaultRowHeight="12.5" x14ac:dyDescent="0.25"/>
  <cols>
    <col min="1" max="1" width="42.6328125" customWidth="1"/>
  </cols>
  <sheetData>
    <row r="1" spans="1:1" x14ac:dyDescent="0.25">
      <c r="A1" s="164" t="s">
        <v>18</v>
      </c>
    </row>
    <row r="2" spans="1:1" x14ac:dyDescent="0.25">
      <c r="A2" s="164" t="s">
        <v>19</v>
      </c>
    </row>
    <row r="3" spans="1:1" x14ac:dyDescent="0.25">
      <c r="A3" s="164" t="s">
        <v>20</v>
      </c>
    </row>
    <row r="4" spans="1:1" x14ac:dyDescent="0.25">
      <c r="A4" s="164" t="s">
        <v>60</v>
      </c>
    </row>
    <row r="5" spans="1:1" x14ac:dyDescent="0.25">
      <c r="A5" s="164" t="s">
        <v>54</v>
      </c>
    </row>
    <row r="6" spans="1:1" x14ac:dyDescent="0.25">
      <c r="A6" s="164" t="s">
        <v>21</v>
      </c>
    </row>
    <row r="7" spans="1:1" x14ac:dyDescent="0.25">
      <c r="A7" s="164" t="s">
        <v>27</v>
      </c>
    </row>
    <row r="8" spans="1:1" x14ac:dyDescent="0.25">
      <c r="A8" s="164" t="s">
        <v>284</v>
      </c>
    </row>
    <row r="9" spans="1:1" x14ac:dyDescent="0.25">
      <c r="A9" s="164" t="s">
        <v>285</v>
      </c>
    </row>
    <row r="11" spans="1:1" ht="39" x14ac:dyDescent="0.3">
      <c r="A11" s="165" t="s">
        <v>286</v>
      </c>
    </row>
  </sheetData>
  <hyperlinks>
    <hyperlink ref="A1" location="'YE 2018'!A3" display="Mission, Vision &amp; Planning" xr:uid="{2668A133-E69A-4151-8A7D-3BFE5A5F5237}"/>
    <hyperlink ref="A2" location="'YE 2018'!A7" display="Partner Recruitment &amp; Retention" xr:uid="{90AB8C91-1908-4119-B383-15DC8B916EA1}"/>
    <hyperlink ref="A3" location="'YE 2018'!A27" display="Partner Engagement and Satisfaction" xr:uid="{1296CBC6-594F-4489-A51C-915A617A3ECB}"/>
    <hyperlink ref="A4" location="'YE 2018'!A32" display="Investee Information" xr:uid="{8DF50C38-4BF4-47D7-934E-31172E085CE4}"/>
    <hyperlink ref="A5" location="'YE 2018'!A85" display="Staffing" xr:uid="{33F1EF7E-9148-4C98-ABC2-BAB322958892}"/>
    <hyperlink ref="A6" location="'YE 2018'!A87" display="Financial Strategy &amp; Management" xr:uid="{4B76C3C9-8028-4ACB-92CB-66F7D8F905FB}"/>
    <hyperlink ref="A7" location="'Quick Links'!A118" display="Cumulative Investment" xr:uid="{6468F7C0-C534-453A-96DD-A6ECA7E2CB4E}"/>
    <hyperlink ref="A8" location="'YE 2018'!A60" display="Program Information" xr:uid="{0FDA665B-BBE2-4E5B-9051-C7AB95DEC00C}"/>
    <hyperlink ref="A9" location="'YE 2018'!A47" display="Focus Area" xr:uid="{B21C19B5-79CB-4738-85A7-67BEAE7EA30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53D8476DE150438BA39C2F3B56EAFD" ma:contentTypeVersion="22" ma:contentTypeDescription="Create a new document." ma:contentTypeScope="" ma:versionID="613e7f27799ded302966648bac8446cc">
  <xsd:schema xmlns:xsd="http://www.w3.org/2001/XMLSchema" xmlns:p="http://schemas.microsoft.com/office/2006/metadata/properties" xmlns:ns2="b4cc7cb2-81a5-4348-8f03-018c4dd3358c" xmlns:ns3="6787654f-3276-4af3-893c-83fd6ee37250" targetNamespace="http://schemas.microsoft.com/office/2006/metadata/properties" ma:root="true" ma:fieldsID="252763bfafc6b8803847d6dd00b41cd6" ns2:_="" ns3:_="">
    <xsd:import namespace="b4cc7cb2-81a5-4348-8f03-018c4dd3358c"/>
    <xsd:import namespace="6787654f-3276-4af3-893c-83fd6ee37250"/>
    <xsd:element name="properties">
      <xsd:complexType>
        <xsd:sequence>
          <xsd:element name="documentManagement">
            <xsd:complexType>
              <xsd:all>
                <xsd:element ref="ns2:Document_x0020_Source" minOccurs="0"/>
                <xsd:element ref="ns3:Description0" minOccurs="0"/>
                <xsd:element ref="ns3:Re_x003a__x0020_Capacity_x0020_Building_x003f_" minOccurs="0"/>
                <xsd:element ref="ns3:Re_x003a__x0020_Communications_x003f_" minOccurs="0"/>
                <xsd:element ref="ns3:Re_x003a__x0020_Grantmaking_x003f_" minOccurs="0"/>
                <xsd:element ref="ns3:Re_x003a__x0020_Partner_x0020_Education_x003f_" minOccurs="0"/>
                <xsd:element ref="ns3:Re_x003a__x0020_Recruiting_x003f_" minOccurs="0"/>
                <xsd:element ref="ns3:Fast_x0020_Pitch" minOccurs="0"/>
                <xsd:element ref="ns3:Re_x003a__x0020_SVP_x0020_Evaluations_x0020_and_x0020_Case_x0020_Studies_x003f_" minOccurs="0"/>
                <xsd:element ref="ns3:Re_x003a__x0020_SVP_x002d_Specific_x0020_Tools_x003f_" minOccurs="0"/>
                <xsd:element ref="ns3:Re_x003a__x0020_Working_x0020_with_x0020_an_x0020_Investee_x003f_" minOccurs="0"/>
                <xsd:element ref="ns3:Capacity_x0020_Building" minOccurs="0"/>
                <xsd:element ref="ns3:Communications_x0020_Resource_x0020_Type" minOccurs="0"/>
                <xsd:element ref="ns3:Grantmaking_x0020_Resource_x0020_Type" minOccurs="0"/>
                <xsd:element ref="ns3:Partner_x0020_Education" minOccurs="0"/>
                <xsd:element ref="ns3:Recruiting_x0020_Resource_x0020_Type" minOccurs="0"/>
                <xsd:element ref="ns3:Social_x0020_Innovation_x0020_Competition" minOccurs="0"/>
                <xsd:element ref="ns3:SVP_x0020_Evaluations_x0020_and_x0020_Case_x0020_Studies" minOccurs="0"/>
                <xsd:element ref="ns3:SVP_x002d_Specific_x0020_Tools" minOccurs="0"/>
                <xsd:element ref="ns3:Working_x0020_with_x0020_Investees" minOccurs="0"/>
                <xsd:element ref="ns3:Hold" minOccurs="0"/>
                <xsd:element ref="ns3:Brand_x0020_Sample" minOccurs="0"/>
              </xsd:all>
            </xsd:complexType>
          </xsd:element>
        </xsd:sequence>
      </xsd:complexType>
    </xsd:element>
  </xsd:schema>
  <xsd:schema xmlns:xsd="http://www.w3.org/2001/XMLSchema" xmlns:dms="http://schemas.microsoft.com/office/2006/documentManagement/types" targetNamespace="b4cc7cb2-81a5-4348-8f03-018c4dd3358c" elementFormDefault="qualified">
    <xsd:import namespace="http://schemas.microsoft.com/office/2006/documentManagement/types"/>
    <xsd:element name="Document_x0020_Source" ma:index="2" nillable="true" ma:displayName="Source" ma:format="Dropdown" ma:internalName="Document_x0020_Source">
      <xsd:simpleType>
        <xsd:restriction base="dms:Choice">
          <xsd:enumeration value="Arizona"/>
          <xsd:enumeration value="Boston"/>
          <xsd:enumeration value="Boulder County"/>
          <xsd:enumeration value="British Columbia"/>
          <xsd:enumeration value="Calgary"/>
          <xsd:enumeration value="Charlotte"/>
          <xsd:enumeration value="Cincinnati"/>
          <xsd:enumeration value="Cleveland"/>
          <xsd:enumeration value="Dallas"/>
          <xsd:enumeration value="Denver"/>
          <xsd:enumeration value="Greater Tucson"/>
          <xsd:enumeration value="Los Angeles"/>
          <xsd:enumeration value="Minnesota"/>
          <xsd:enumeration value="Pittsburgh"/>
          <xsd:enumeration value="Portland"/>
          <xsd:enumeration value="Rhode Island"/>
          <xsd:enumeration value="Sacramento"/>
          <xsd:enumeration value="San Diego"/>
          <xsd:enumeration value="Santa Barbara"/>
          <xsd:enumeration value="Seattle"/>
          <xsd:enumeration value="St Louis"/>
          <xsd:enumeration value="SV2"/>
          <xsd:enumeration value="Tokyo"/>
          <xsd:enumeration value="Toronto"/>
          <xsd:enumeration value="Waterloo"/>
          <xsd:enumeration value="SVPI"/>
          <xsd:enumeration value="Other"/>
        </xsd:restriction>
      </xsd:simpleType>
    </xsd:element>
  </xsd:schema>
  <xsd:schema xmlns:xsd="http://www.w3.org/2001/XMLSchema" xmlns:dms="http://schemas.microsoft.com/office/2006/documentManagement/types" targetNamespace="6787654f-3276-4af3-893c-83fd6ee37250" elementFormDefault="qualified">
    <xsd:import namespace="http://schemas.microsoft.com/office/2006/documentManagement/types"/>
    <xsd:element name="Description0" ma:index="3" nillable="true" ma:displayName="Description" ma:internalName="Description0">
      <xsd:simpleType>
        <xsd:restriction base="dms:Note"/>
      </xsd:simpleType>
    </xsd:element>
    <xsd:element name="Re_x003a__x0020_Capacity_x0020_Building_x003f_" ma:index="4" nillable="true" ma:displayName="Re: Capacity Building?" ma:default="0" ma:internalName="Re_x003a__x0020_Capacity_x0020_Building_x003f_">
      <xsd:simpleType>
        <xsd:restriction base="dms:Boolean"/>
      </xsd:simpleType>
    </xsd:element>
    <xsd:element name="Re_x003a__x0020_Communications_x003f_" ma:index="5" nillable="true" ma:displayName="Re: Communications?" ma:default="0" ma:internalName="Re_x003a__x0020_Communications_x003f_">
      <xsd:simpleType>
        <xsd:restriction base="dms:Boolean"/>
      </xsd:simpleType>
    </xsd:element>
    <xsd:element name="Re_x003a__x0020_Grantmaking_x003f_" ma:index="6" nillable="true" ma:displayName="Re: Grantmaking?" ma:default="0" ma:internalName="Re_x003a__x0020_Grantmaking_x003f_">
      <xsd:simpleType>
        <xsd:restriction base="dms:Boolean"/>
      </xsd:simpleType>
    </xsd:element>
    <xsd:element name="Re_x003a__x0020_Partner_x0020_Education_x003f_" ma:index="7" nillable="true" ma:displayName="Re: Partner Education?" ma:default="0" ma:internalName="Re_x003a__x0020_Partner_x0020_Education_x003f_">
      <xsd:simpleType>
        <xsd:restriction base="dms:Boolean"/>
      </xsd:simpleType>
    </xsd:element>
    <xsd:element name="Re_x003a__x0020_Recruiting_x003f_" ma:index="8" nillable="true" ma:displayName="Re: Recruiting?" ma:default="0" ma:internalName="Re_x003a__x0020_Recruiting_x003f_">
      <xsd:simpleType>
        <xsd:restriction base="dms:Boolean"/>
      </xsd:simpleType>
    </xsd:element>
    <xsd:element name="Fast_x0020_Pitch" ma:index="9" nillable="true" ma:displayName="re: Social Innovation Competition" ma:default="0" ma:internalName="Fast_x0020_Pitch">
      <xsd:simpleType>
        <xsd:restriction base="dms:Boolean"/>
      </xsd:simpleType>
    </xsd:element>
    <xsd:element name="Re_x003a__x0020_SVP_x0020_Evaluations_x0020_and_x0020_Case_x0020_Studies_x003f_" ma:index="10" nillable="true" ma:displayName="Re: SVP Evaluations and Case Studies?" ma:default="0" ma:internalName="Re_x003a__x0020_SVP_x0020_Evaluations_x0020_and_x0020_Case_x0020_Studies_x003f_">
      <xsd:simpleType>
        <xsd:restriction base="dms:Boolean"/>
      </xsd:simpleType>
    </xsd:element>
    <xsd:element name="Re_x003a__x0020_SVP_x002d_Specific_x0020_Tools_x003f_" ma:index="11" nillable="true" ma:displayName="Re: SVP-Specific Tools?" ma:default="0" ma:internalName="Re_x003a__x0020_SVP_x002d_Specific_x0020_Tools_x003f_">
      <xsd:simpleType>
        <xsd:restriction base="dms:Boolean"/>
      </xsd:simpleType>
    </xsd:element>
    <xsd:element name="Re_x003a__x0020_Working_x0020_with_x0020_an_x0020_Investee_x003f_" ma:index="12" nillable="true" ma:displayName="Re: Working with Investees?" ma:default="0" ma:internalName="Re_x003a__x0020_Working_x0020_with_x0020_an_x0020_Investee_x003f_">
      <xsd:simpleType>
        <xsd:restriction base="dms:Boolean"/>
      </xsd:simpleType>
    </xsd:element>
    <xsd:element name="Capacity_x0020_Building" ma:index="13" nillable="true" ma:displayName="Capacity Building" ma:default="" ma:format="Dropdown" ma:internalName="Capacity_x0020_Building">
      <xsd:simpleType>
        <xsd:restriction base="dms:Choice">
          <xsd:enumeration value="Organizational Capacity Assessment Tool"/>
          <xsd:enumeration value="Board and Governance"/>
          <xsd:enumeration value="Financial Management"/>
          <xsd:enumeration value="Fund Development"/>
          <xsd:enumeration value="Human Resources"/>
          <xsd:enumeration value="Information Technology"/>
          <xsd:enumeration value="Leadership"/>
          <xsd:enumeration value="Legal"/>
          <xsd:enumeration value="Marketing, PR and Communications"/>
          <xsd:enumeration value="Mission, Vision, Strategy and Planning"/>
          <xsd:enumeration value="Program Evaluations and Performance Measurement"/>
          <xsd:enumeration value="General Capacity Building Resources"/>
        </xsd:restriction>
      </xsd:simpleType>
    </xsd:element>
    <xsd:element name="Communications_x0020_Resource_x0020_Type" ma:index="14" nillable="true" ma:displayName="Communications" ma:format="Dropdown" ma:internalName="Communications_x0020_Resource_x0020_Type">
      <xsd:simpleType>
        <xsd:restriction base="dms:Choice">
          <xsd:enumeration value="Affiliate Communications Templates"/>
          <xsd:enumeration value="Affiliate Marketing Portfolio"/>
          <xsd:enumeration value="Social Media"/>
          <xsd:enumeration value="Storytelling"/>
          <xsd:enumeration value="Strategies/Plans"/>
          <xsd:enumeration value="Style Guides"/>
          <xsd:enumeration value="SVP Brand"/>
          <xsd:enumeration value="SVPI Communications"/>
          <xsd:enumeration value="Other"/>
        </xsd:restriction>
      </xsd:simpleType>
    </xsd:element>
    <xsd:element name="Grantmaking_x0020_Resource_x0020_Type" ma:index="15" nillable="true" ma:displayName="Grantmaking" ma:default="" ma:format="Dropdown" ma:internalName="Grantmaking_x0020_Resource_x0020_Type">
      <xsd:simpleType>
        <xsd:restriction base="dms:Choice">
          <xsd:enumeration value="Grant Guidelines"/>
          <xsd:enumeration value="Committee Roles"/>
          <xsd:enumeration value="Committee Meetings"/>
          <xsd:enumeration value="Research"/>
          <xsd:enumeration value="SVP Fit"/>
          <xsd:enumeration value="Letters of Inquiry"/>
          <xsd:enumeration value="Proposals"/>
          <xsd:enumeration value="Site Visits"/>
          <xsd:enumeration value="Final Decision"/>
          <xsd:enumeration value="Regranting"/>
          <xsd:enumeration value="General Grantmaking Resources"/>
        </xsd:restriction>
      </xsd:simpleType>
    </xsd:element>
    <xsd:element name="Partner_x0020_Education" ma:index="16" nillable="true" ma:displayName="Partner Education" ma:format="Dropdown" ma:internalName="Partner_x0020_Education">
      <xsd:simpleType>
        <xsd:restriction base="dms:Choice">
          <xsd:enumeration value="Curriculum"/>
          <xsd:enumeration value="Orientation"/>
          <xsd:enumeration value="Philanthropy Development Framework"/>
          <xsd:enumeration value="Running A Session"/>
          <xsd:enumeration value="Other"/>
        </xsd:restriction>
      </xsd:simpleType>
    </xsd:element>
    <xsd:element name="Recruiting_x0020_Resource_x0020_Type" ma:index="17" nillable="true" ma:displayName="Recruiting" ma:default="" ma:format="Dropdown" ma:internalName="Recruiting_x0020_Resource_x0020_Type">
      <xsd:simpleType>
        <xsd:restriction base="dms:Choice">
          <xsd:enumeration value="1 - Planning and Process"/>
          <xsd:enumeration value="2 - Building the Prospect Pipeline"/>
          <xsd:enumeration value="3 - Qualifying and Prioritizing Prospects"/>
          <xsd:enumeration value="4 - Cultivating Prospects"/>
          <xsd:enumeration value="5 - Making an Invitation"/>
          <xsd:enumeration value="6 - Team Roles and Responsibilities"/>
          <xsd:enumeration value="7 - Materials and Messages"/>
        </xsd:restriction>
      </xsd:simpleType>
    </xsd:element>
    <xsd:element name="Social_x0020_Innovation_x0020_Competition" ma:index="18" nillable="true" ma:displayName="Social Innovation Competition" ma:format="Dropdown" ma:internalName="Social_x0020_Innovation_x0020_Competition">
      <xsd:simpleType>
        <xsd:restriction base="dms:Choice">
          <xsd:enumeration value="Coaches"/>
          <xsd:enumeration value="Evaluation"/>
          <xsd:enumeration value="Event Logistics"/>
          <xsd:enumeration value="Event Program"/>
          <xsd:enumeration value="Judges"/>
          <xsd:enumeration value="Nonprofit &quot;Pitchers&quot;"/>
          <xsd:enumeration value="PR &amp; Marketing"/>
          <xsd:enumeration value="Process &amp; Timeline"/>
          <xsd:enumeration value="Sponsorship"/>
        </xsd:restriction>
      </xsd:simpleType>
    </xsd:element>
    <xsd:element name="SVP_x0020_Evaluations_x0020_and_x0020_Case_x0020_Studies" ma:index="19" nillable="true" ma:displayName="SVP Evaluations and Case Studies" ma:format="Dropdown" ma:internalName="SVP_x0020_Evaluations_x0020_and_x0020_Case_x0020_Studies">
      <xsd:simpleType>
        <xsd:restriction base="dms:Choice">
          <xsd:enumeration value="Affiliate Capacity Tool"/>
          <xsd:enumeration value="Case Studies"/>
          <xsd:enumeration value="SVP Outcomes Tools - Capacity Building"/>
          <xsd:enumeration value="SVP Outcomes Tools - Philanthropy Development"/>
          <xsd:enumeration value="SVP Outcomes - Results &amp; Reports"/>
          <xsd:enumeration value="SVP Committee Evaluations"/>
          <xsd:enumeration value="SVP Education Event Evaluations"/>
          <xsd:enumeration value="Network Data"/>
        </xsd:restriction>
      </xsd:simpleType>
    </xsd:element>
    <xsd:element name="SVP_x002d_Specific_x0020_Tools" ma:index="20" nillable="true" ma:displayName="SVP-Specific Tools and Resources" ma:format="Dropdown" ma:internalName="SVP_x002d_Specific_x0020_Tools">
      <xsd:simpleType>
        <xsd:restriction base="dms:Choice">
          <xsd:enumeration value="Administration &amp; Operations"/>
          <xsd:enumeration value="Affiliate Capacity Tool"/>
          <xsd:enumeration value="Board &amp; Governance"/>
          <xsd:enumeration value="Demonstrating SVP's Impact"/>
          <xsd:enumeration value="Encore Fellows Program"/>
          <xsd:enumeration value="Financial Management"/>
          <xsd:enumeration value="Fund Development"/>
          <xsd:enumeration value="Human Resources"/>
          <xsd:enumeration value="Intranet"/>
          <xsd:enumeration value="Manuals"/>
          <xsd:enumeration value="Organizational Capacity Assessment Tool"/>
          <xsd:enumeration value="Salesforce"/>
          <xsd:enumeration value="SVPI Membership"/>
          <xsd:enumeration value="Strategy and Planning"/>
          <xsd:enumeration value="Vertical Response Enewsletter Tool"/>
        </xsd:restriction>
      </xsd:simpleType>
    </xsd:element>
    <xsd:element name="Working_x0020_with_x0020_Investees" ma:index="21" nillable="true" ma:displayName="Working with Investees" ma:format="Dropdown" ma:internalName="Working_x0020_with_x0020_Investees">
      <xsd:simpleType>
        <xsd:restriction base="dms:Choice">
          <xsd:enumeration value="1 - Positioning the Relationship for Success"/>
          <xsd:enumeration value="2 - Planning for Capacity Increase"/>
          <xsd:enumeration value="3 - Getting to Work"/>
          <xsd:enumeration value="4 - Reviewing Progress"/>
          <xsd:enumeration value="5 - Investee Graduation"/>
          <xsd:enumeration value="General Resources for Working With Investees"/>
          <xsd:enumeration value="Managing Volunteers"/>
        </xsd:restriction>
      </xsd:simpleType>
    </xsd:element>
    <xsd:element name="Hold" ma:index="22" nillable="true" ma:displayName="Hold" ma:default="0" ma:internalName="Hold">
      <xsd:simpleType>
        <xsd:restriction base="dms:Boolean"/>
      </xsd:simpleType>
    </xsd:element>
    <xsd:element name="Brand_x0020_Sample" ma:index="29" nillable="true" ma:displayName="Brand Sample" ma:default="0" ma:internalName="Brand_x0020_Samp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_x0020_Source xmlns="b4cc7cb2-81a5-4348-8f03-018c4dd3358c">SVPI</Document_x0020_Source>
    <Re_x003a__x0020_Capacity_x0020_Building_x003f_ xmlns="6787654f-3276-4af3-893c-83fd6ee37250">false</Re_x003a__x0020_Capacity_x0020_Building_x003f_>
    <Capacity_x0020_Building xmlns="6787654f-3276-4af3-893c-83fd6ee37250" xsi:nil="true"/>
    <Partner_x0020_Education xmlns="6787654f-3276-4af3-893c-83fd6ee37250" xsi:nil="true"/>
    <Working_x0020_with_x0020_Investees xmlns="6787654f-3276-4af3-893c-83fd6ee37250" xsi:nil="true"/>
    <Re_x003a__x0020_Grantmaking_x003f_ xmlns="6787654f-3276-4af3-893c-83fd6ee37250">false</Re_x003a__x0020_Grantmaking_x003f_>
    <Re_x003a__x0020_SVP_x0020_Evaluations_x0020_and_x0020_Case_x0020_Studies_x003f_ xmlns="6787654f-3276-4af3-893c-83fd6ee37250">true</Re_x003a__x0020_SVP_x0020_Evaluations_x0020_and_x0020_Case_x0020_Studies_x003f_>
    <Re_x003a__x0020_SVP_x002d_Specific_x0020_Tools_x003f_ xmlns="6787654f-3276-4af3-893c-83fd6ee37250">false</Re_x003a__x0020_SVP_x002d_Specific_x0020_Tools_x003f_>
    <Grantmaking_x0020_Resource_x0020_Type xmlns="6787654f-3276-4af3-893c-83fd6ee37250" xsi:nil="true"/>
    <SVP_x0020_Evaluations_x0020_and_x0020_Case_x0020_Studies xmlns="6787654f-3276-4af3-893c-83fd6ee37250">Network Data</SVP_x0020_Evaluations_x0020_and_x0020_Case_x0020_Studies>
    <Re_x003a__x0020_Working_x0020_with_x0020_an_x0020_Investee_x003f_ xmlns="6787654f-3276-4af3-893c-83fd6ee37250">false</Re_x003a__x0020_Working_x0020_with_x0020_an_x0020_Investee_x003f_>
    <Description0 xmlns="6787654f-3276-4af3-893c-83fd6ee37250">Detailed Network Data from YE 2005 to YE 2011. For internal use only - please do not use outside of SVP.</Description0>
    <Re_x003a__x0020_Recruiting_x003f_ xmlns="6787654f-3276-4af3-893c-83fd6ee37250">false</Re_x003a__x0020_Recruiting_x003f_>
    <Hold xmlns="6787654f-3276-4af3-893c-83fd6ee37250">false</Hold>
    <Communications_x0020_Resource_x0020_Type xmlns="6787654f-3276-4af3-893c-83fd6ee37250" xsi:nil="true"/>
    <Re_x003a__x0020_Communications_x003f_ xmlns="6787654f-3276-4af3-893c-83fd6ee37250">false</Re_x003a__x0020_Communications_x003f_>
    <Recruiting_x0020_Resource_x0020_Type xmlns="6787654f-3276-4af3-893c-83fd6ee37250" xsi:nil="true"/>
    <SVP_x002d_Specific_x0020_Tools xmlns="6787654f-3276-4af3-893c-83fd6ee37250" xsi:nil="true"/>
    <Re_x003a__x0020_Partner_x0020_Education_x003f_ xmlns="6787654f-3276-4af3-893c-83fd6ee37250">false</Re_x003a__x0020_Partner_x0020_Education_x003f_>
    <Fast_x0020_Pitch xmlns="6787654f-3276-4af3-893c-83fd6ee37250">false</Fast_x0020_Pitch>
    <Social_x0020_Innovation_x0020_Competition xmlns="6787654f-3276-4af3-893c-83fd6ee37250" xsi:nil="true"/>
    <Brand_x0020_Sample xmlns="6787654f-3276-4af3-893c-83fd6ee37250">false</Brand_x0020_Sample>
  </documentManagement>
</p:properties>
</file>

<file path=customXml/itemProps1.xml><?xml version="1.0" encoding="utf-8"?>
<ds:datastoreItem xmlns:ds="http://schemas.openxmlformats.org/officeDocument/2006/customXml" ds:itemID="{7FF61BEA-A266-4E8F-8A23-C1FE83F6E8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cc7cb2-81a5-4348-8f03-018c4dd3358c"/>
    <ds:schemaRef ds:uri="6787654f-3276-4af3-893c-83fd6ee3725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2FB62F-A2E3-4113-99A5-B0B26F29C6A2}">
  <ds:schemaRefs>
    <ds:schemaRef ds:uri="http://schemas.microsoft.com/sharepoint/v3/contenttype/forms"/>
  </ds:schemaRefs>
</ds:datastoreItem>
</file>

<file path=customXml/itemProps3.xml><?xml version="1.0" encoding="utf-8"?>
<ds:datastoreItem xmlns:ds="http://schemas.openxmlformats.org/officeDocument/2006/customXml" ds:itemID="{962A4670-CAD2-4E0A-AD5D-A1FABF9C9CEA}">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6787654f-3276-4af3-893c-83fd6ee37250"/>
    <ds:schemaRef ds:uri="b4cc7cb2-81a5-4348-8f03-018c4dd335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Letter</vt:lpstr>
      <vt:lpstr>YE 2018</vt:lpstr>
      <vt:lpstr>Quick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Network Data YE 05-11</dc:title>
  <dc:creator>Katalin Marky</dc:creator>
  <cp:lastModifiedBy>Emily Reitman</cp:lastModifiedBy>
  <cp:lastPrinted>2011-05-17T23:53:30Z</cp:lastPrinted>
  <dcterms:created xsi:type="dcterms:W3CDTF">1996-10-14T23:33:28Z</dcterms:created>
  <dcterms:modified xsi:type="dcterms:W3CDTF">2019-10-08T21:50:02Z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0x0101000453D8476DE150438BA39C2F3B56EAFD</vt:lpwstr>
  </property>
  <property fmtid="{D5CDD505-2E9C-101B-9397-08002B2CF9AE}" pid="3" name="_MarkAsFinal">
    <vt:bool>true</vt:bool>
  </property>
</Properties>
</file>